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:\Corrections\"/>
    </mc:Choice>
  </mc:AlternateContent>
  <xr:revisionPtr revIDLastSave="0" documentId="13_ncr:1_{68FE3AC7-28C1-41B2-ADE8-F161476686A9}" xr6:coauthVersionLast="47" xr6:coauthVersionMax="47" xr10:uidLastSave="{00000000-0000-0000-0000-000000000000}"/>
  <bookViews>
    <workbookView xWindow="30612" yWindow="-204" windowWidth="30936" windowHeight="16776" xr2:uid="{0950F5FF-D71D-498A-B828-7DE94F8043CD}"/>
  </bookViews>
  <sheets>
    <sheet name="Instructions" sheetId="2" r:id="rId1"/>
    <sheet name="Simple" sheetId="1" r:id="rId2"/>
    <sheet name="Complex A" sheetId="6" r:id="rId3"/>
    <sheet name="Complex B" sheetId="9" r:id="rId4"/>
    <sheet name="Examples" sheetId="5" r:id="rId5"/>
  </sheets>
  <definedNames>
    <definedName name="_xlnm.Print_Area" localSheetId="2">'Complex A'!$A$14:$I$61</definedName>
    <definedName name="_xlnm.Print_Area" localSheetId="3">'Complex B'!$A$14:$I$61</definedName>
    <definedName name="_xlnm.Print_Area" localSheetId="1">Simple!$A$14:$I$44</definedName>
    <definedName name="_xlnm.Print_Titles" localSheetId="2">'Complex A'!$14:$16</definedName>
    <definedName name="_xlnm.Print_Titles" localSheetId="3">'Complex B'!$14:$16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4" i="6"/>
  <c r="H24" i="9"/>
  <c r="H104" i="5"/>
  <c r="H53" i="5"/>
  <c r="H19" i="5"/>
  <c r="H25" i="1" l="1"/>
  <c r="E41" i="1" s="1"/>
  <c r="H103" i="5"/>
  <c r="H52" i="5"/>
  <c r="H18" i="5"/>
  <c r="H23" i="9"/>
  <c r="H23" i="6"/>
  <c r="H23" i="1"/>
  <c r="E135" i="5"/>
  <c r="E134" i="5"/>
  <c r="E133" i="5"/>
  <c r="E132" i="5"/>
  <c r="E126" i="5"/>
  <c r="E125" i="5"/>
  <c r="E124" i="5"/>
  <c r="E123" i="5"/>
  <c r="D129" i="5"/>
  <c r="F129" i="5"/>
  <c r="G141" i="5"/>
  <c r="G140" i="5"/>
  <c r="G139" i="5"/>
  <c r="G138" i="5"/>
  <c r="I141" i="5"/>
  <c r="I140" i="5"/>
  <c r="I139" i="5"/>
  <c r="I138" i="5"/>
  <c r="I135" i="5"/>
  <c r="I134" i="5"/>
  <c r="I133" i="5"/>
  <c r="I132" i="5"/>
  <c r="I129" i="5"/>
  <c r="I126" i="5"/>
  <c r="I125" i="5"/>
  <c r="I124" i="5"/>
  <c r="I123" i="5"/>
  <c r="I120" i="5"/>
  <c r="I118" i="5"/>
  <c r="I119" i="5"/>
  <c r="I117" i="5"/>
  <c r="E120" i="5"/>
  <c r="E119" i="5"/>
  <c r="E118" i="5"/>
  <c r="E117" i="5"/>
  <c r="D141" i="5"/>
  <c r="D135" i="5"/>
  <c r="D120" i="5"/>
  <c r="D140" i="5"/>
  <c r="D134" i="5"/>
  <c r="D119" i="5"/>
  <c r="D139" i="5"/>
  <c r="D133" i="5"/>
  <c r="D118" i="5"/>
  <c r="D138" i="5"/>
  <c r="D132" i="5"/>
  <c r="C141" i="5"/>
  <c r="C140" i="5"/>
  <c r="C139" i="5"/>
  <c r="C138" i="5"/>
  <c r="C135" i="5"/>
  <c r="C134" i="5"/>
  <c r="C133" i="5"/>
  <c r="C132" i="5"/>
  <c r="C129" i="5"/>
  <c r="C126" i="5"/>
  <c r="C125" i="5"/>
  <c r="C124" i="5"/>
  <c r="C123" i="5"/>
  <c r="C120" i="5"/>
  <c r="C119" i="5"/>
  <c r="C118" i="5"/>
  <c r="C117" i="5"/>
  <c r="B141" i="5"/>
  <c r="B140" i="5"/>
  <c r="B139" i="5"/>
  <c r="B138" i="5"/>
  <c r="B135" i="5"/>
  <c r="B134" i="5"/>
  <c r="B133" i="5"/>
  <c r="B132" i="5"/>
  <c r="B129" i="5"/>
  <c r="B126" i="5"/>
  <c r="B125" i="5"/>
  <c r="B124" i="5"/>
  <c r="B123" i="5"/>
  <c r="B117" i="5"/>
  <c r="D126" i="5"/>
  <c r="D125" i="5"/>
  <c r="D124" i="5"/>
  <c r="D123" i="5"/>
  <c r="B120" i="5"/>
  <c r="B119" i="5"/>
  <c r="B118" i="5"/>
  <c r="D117" i="5"/>
  <c r="H108" i="5"/>
  <c r="E141" i="5" s="1"/>
  <c r="H107" i="5"/>
  <c r="E140" i="5" s="1"/>
  <c r="H106" i="5"/>
  <c r="E139" i="5" s="1"/>
  <c r="H105" i="5"/>
  <c r="E138" i="5" s="1"/>
  <c r="H54" i="5"/>
  <c r="E87" i="5" s="1"/>
  <c r="H25" i="9"/>
  <c r="E58" i="9" s="1"/>
  <c r="I61" i="9"/>
  <c r="G61" i="9"/>
  <c r="D61" i="9"/>
  <c r="C61" i="9"/>
  <c r="B61" i="9"/>
  <c r="I60" i="9"/>
  <c r="G60" i="9"/>
  <c r="D60" i="9"/>
  <c r="C60" i="9"/>
  <c r="B60" i="9"/>
  <c r="I59" i="9"/>
  <c r="G59" i="9"/>
  <c r="D59" i="9"/>
  <c r="C59" i="9"/>
  <c r="B59" i="9"/>
  <c r="I58" i="9"/>
  <c r="G58" i="9"/>
  <c r="D58" i="9"/>
  <c r="C58" i="9"/>
  <c r="B58" i="9"/>
  <c r="I55" i="9"/>
  <c r="E55" i="9"/>
  <c r="D55" i="9"/>
  <c r="C55" i="9"/>
  <c r="B55" i="9"/>
  <c r="I54" i="9"/>
  <c r="E54" i="9"/>
  <c r="D54" i="9"/>
  <c r="C54" i="9"/>
  <c r="B54" i="9"/>
  <c r="I53" i="9"/>
  <c r="E53" i="9"/>
  <c r="D53" i="9"/>
  <c r="C53" i="9"/>
  <c r="B53" i="9"/>
  <c r="I52" i="9"/>
  <c r="E52" i="9"/>
  <c r="D52" i="9"/>
  <c r="C52" i="9"/>
  <c r="B52" i="9"/>
  <c r="I49" i="9"/>
  <c r="F49" i="9"/>
  <c r="D49" i="9"/>
  <c r="C49" i="9"/>
  <c r="B49" i="9"/>
  <c r="I46" i="9"/>
  <c r="E46" i="9"/>
  <c r="D46" i="9"/>
  <c r="C46" i="9"/>
  <c r="B46" i="9"/>
  <c r="I45" i="9"/>
  <c r="E45" i="9"/>
  <c r="D45" i="9"/>
  <c r="C45" i="9"/>
  <c r="B45" i="9"/>
  <c r="I44" i="9"/>
  <c r="E44" i="9"/>
  <c r="D44" i="9"/>
  <c r="C44" i="9"/>
  <c r="B44" i="9"/>
  <c r="I43" i="9"/>
  <c r="E43" i="9"/>
  <c r="D43" i="9"/>
  <c r="C43" i="9"/>
  <c r="B43" i="9"/>
  <c r="I40" i="9"/>
  <c r="E40" i="9"/>
  <c r="D40" i="9"/>
  <c r="C40" i="9"/>
  <c r="B40" i="9"/>
  <c r="I39" i="9"/>
  <c r="E39" i="9"/>
  <c r="D39" i="9"/>
  <c r="C39" i="9"/>
  <c r="B39" i="9"/>
  <c r="I38" i="9"/>
  <c r="E38" i="9"/>
  <c r="D38" i="9"/>
  <c r="C38" i="9"/>
  <c r="B38" i="9"/>
  <c r="I37" i="9"/>
  <c r="E37" i="9"/>
  <c r="D37" i="9"/>
  <c r="C37" i="9"/>
  <c r="B37" i="9"/>
  <c r="H28" i="9"/>
  <c r="E61" i="9" s="1"/>
  <c r="H27" i="9"/>
  <c r="E60" i="9" s="1"/>
  <c r="H26" i="9"/>
  <c r="E59" i="9" s="1"/>
  <c r="G49" i="9"/>
  <c r="I66" i="5"/>
  <c r="G90" i="5"/>
  <c r="G89" i="5"/>
  <c r="G88" i="5"/>
  <c r="G87" i="5"/>
  <c r="F78" i="5"/>
  <c r="D78" i="5"/>
  <c r="E75" i="5"/>
  <c r="E74" i="5"/>
  <c r="E73" i="5"/>
  <c r="E72" i="5"/>
  <c r="E69" i="5"/>
  <c r="D69" i="5"/>
  <c r="C69" i="5"/>
  <c r="B69" i="5"/>
  <c r="E68" i="5"/>
  <c r="D68" i="5"/>
  <c r="C68" i="5"/>
  <c r="B68" i="5"/>
  <c r="E67" i="5"/>
  <c r="D67" i="5"/>
  <c r="C67" i="5"/>
  <c r="B67" i="5"/>
  <c r="E66" i="5"/>
  <c r="D66" i="5"/>
  <c r="C66" i="5"/>
  <c r="B66" i="5"/>
  <c r="H57" i="5"/>
  <c r="E90" i="5" s="1"/>
  <c r="H56" i="5"/>
  <c r="E89" i="5" s="1"/>
  <c r="H55" i="5"/>
  <c r="E88" i="5" s="1"/>
  <c r="G78" i="5"/>
  <c r="I61" i="6"/>
  <c r="G61" i="6"/>
  <c r="D61" i="6"/>
  <c r="C61" i="6"/>
  <c r="B61" i="6"/>
  <c r="I60" i="6"/>
  <c r="G60" i="6"/>
  <c r="D60" i="6"/>
  <c r="C60" i="6"/>
  <c r="B60" i="6"/>
  <c r="I59" i="6"/>
  <c r="G59" i="6"/>
  <c r="D59" i="6"/>
  <c r="C59" i="6"/>
  <c r="B59" i="6"/>
  <c r="I58" i="6"/>
  <c r="G58" i="6"/>
  <c r="D58" i="6"/>
  <c r="C58" i="6"/>
  <c r="B58" i="6"/>
  <c r="E55" i="6"/>
  <c r="E54" i="6"/>
  <c r="E53" i="6"/>
  <c r="E52" i="6"/>
  <c r="I55" i="6"/>
  <c r="D55" i="6"/>
  <c r="C55" i="6"/>
  <c r="B55" i="6"/>
  <c r="I54" i="6"/>
  <c r="D54" i="6"/>
  <c r="C54" i="6"/>
  <c r="B54" i="6"/>
  <c r="I53" i="6"/>
  <c r="D53" i="6"/>
  <c r="C53" i="6"/>
  <c r="B53" i="6"/>
  <c r="I52" i="6"/>
  <c r="D52" i="6"/>
  <c r="C52" i="6"/>
  <c r="B52" i="6"/>
  <c r="G49" i="6"/>
  <c r="F49" i="6"/>
  <c r="D49" i="6"/>
  <c r="C49" i="6"/>
  <c r="B49" i="6"/>
  <c r="E46" i="6"/>
  <c r="E45" i="6"/>
  <c r="E43" i="6"/>
  <c r="E44" i="6"/>
  <c r="I43" i="6"/>
  <c r="I49" i="6"/>
  <c r="I40" i="6"/>
  <c r="I39" i="6"/>
  <c r="I38" i="6"/>
  <c r="I37" i="6"/>
  <c r="G41" i="1"/>
  <c r="H28" i="6"/>
  <c r="E61" i="6" s="1"/>
  <c r="H27" i="6"/>
  <c r="E60" i="6" s="1"/>
  <c r="H26" i="6"/>
  <c r="E59" i="6" s="1"/>
  <c r="H25" i="6"/>
  <c r="E58" i="6" s="1"/>
  <c r="H27" i="1"/>
  <c r="G44" i="1"/>
  <c r="G43" i="1"/>
  <c r="G42" i="1"/>
  <c r="I38" i="1"/>
  <c r="E40" i="6"/>
  <c r="E39" i="6"/>
  <c r="E38" i="6"/>
  <c r="E37" i="6"/>
  <c r="D40" i="6"/>
  <c r="D39" i="6"/>
  <c r="D38" i="6"/>
  <c r="C40" i="6"/>
  <c r="C39" i="6"/>
  <c r="C38" i="6"/>
  <c r="B40" i="6"/>
  <c r="B39" i="6"/>
  <c r="B38" i="6"/>
  <c r="C37" i="6"/>
  <c r="D37" i="6"/>
  <c r="B37" i="6"/>
  <c r="I46" i="6"/>
  <c r="D46" i="6"/>
  <c r="C46" i="6"/>
  <c r="B46" i="6"/>
  <c r="I45" i="6"/>
  <c r="D45" i="6"/>
  <c r="C45" i="6"/>
  <c r="B45" i="6"/>
  <c r="I44" i="6"/>
  <c r="D44" i="6"/>
  <c r="C44" i="6"/>
  <c r="B44" i="6"/>
  <c r="D43" i="6"/>
  <c r="C43" i="6"/>
  <c r="B43" i="6"/>
  <c r="I39" i="5"/>
  <c r="G39" i="5"/>
  <c r="D39" i="5"/>
  <c r="C39" i="5"/>
  <c r="B39" i="5"/>
  <c r="I38" i="5"/>
  <c r="G38" i="5"/>
  <c r="D38" i="5"/>
  <c r="C38" i="5"/>
  <c r="B38" i="5"/>
  <c r="I37" i="5"/>
  <c r="G37" i="5"/>
  <c r="D37" i="5"/>
  <c r="C37" i="5"/>
  <c r="B37" i="5"/>
  <c r="I36" i="5"/>
  <c r="G36" i="5"/>
  <c r="D36" i="5"/>
  <c r="C36" i="5"/>
  <c r="B36" i="5"/>
  <c r="I33" i="5"/>
  <c r="F33" i="5"/>
  <c r="D33" i="5"/>
  <c r="C33" i="5"/>
  <c r="B33" i="5"/>
  <c r="H23" i="5"/>
  <c r="E39" i="5" s="1"/>
  <c r="F39" i="5" s="1"/>
  <c r="G33" i="5"/>
  <c r="D38" i="1"/>
  <c r="G38" i="1"/>
  <c r="D44" i="1"/>
  <c r="D43" i="1"/>
  <c r="D42" i="1"/>
  <c r="D41" i="1"/>
  <c r="C44" i="1"/>
  <c r="B44" i="1"/>
  <c r="C43" i="1"/>
  <c r="B43" i="1"/>
  <c r="C42" i="1"/>
  <c r="B42" i="1"/>
  <c r="C38" i="1"/>
  <c r="B38" i="1"/>
  <c r="C41" i="1"/>
  <c r="B41" i="1"/>
  <c r="I44" i="1"/>
  <c r="I43" i="1"/>
  <c r="I41" i="1"/>
  <c r="I42" i="1"/>
  <c r="F38" i="1"/>
  <c r="G129" i="5" l="1"/>
  <c r="H26" i="1"/>
  <c r="E42" i="1" s="1"/>
  <c r="F42" i="1" s="1"/>
  <c r="F41" i="1"/>
  <c r="H28" i="1"/>
  <c r="H20" i="5"/>
  <c r="E36" i="5" s="1"/>
  <c r="F36" i="5" s="1"/>
  <c r="H21" i="5"/>
  <c r="E37" i="5" s="1"/>
  <c r="F37" i="5" s="1"/>
  <c r="H22" i="5"/>
  <c r="E38" i="5" s="1"/>
  <c r="F38" i="5" s="1"/>
  <c r="E43" i="1" l="1"/>
  <c r="F43" i="1" s="1"/>
  <c r="E44" i="1"/>
  <c r="F44" i="1" s="1"/>
</calcChain>
</file>

<file path=xl/sharedStrings.xml><?xml version="1.0" encoding="utf-8"?>
<sst xmlns="http://schemas.openxmlformats.org/spreadsheetml/2006/main" count="718" uniqueCount="99">
  <si>
    <t>Class Code Correction</t>
  </si>
  <si>
    <t>Simple</t>
  </si>
  <si>
    <t>Current Asset Details:</t>
  </si>
  <si>
    <t>Complex A</t>
  </si>
  <si>
    <t>Complex B</t>
  </si>
  <si>
    <t>Class Code Corrections</t>
  </si>
  <si>
    <t>Class code corrections can be made on assets, but how the correction is handled depends on what is changing.</t>
  </si>
  <si>
    <t xml:space="preserve">This worksheet includes templates for various class code correction scenarios. Select the appropriate template based </t>
  </si>
  <si>
    <t>The new class code falls under the same GL account and asset classification (capital or controlled) as the old class code.</t>
  </si>
  <si>
    <r>
      <rPr>
        <b/>
        <i/>
        <u/>
        <sz val="14"/>
        <color theme="1"/>
        <rFont val="Tw Cen MT"/>
        <family val="2"/>
        <scheme val="minor"/>
      </rPr>
      <t>AND</t>
    </r>
    <r>
      <rPr>
        <sz val="14"/>
        <color theme="1"/>
        <rFont val="Tw Cen MT"/>
        <family val="2"/>
        <scheme val="minor"/>
      </rPr>
      <t xml:space="preserve"> the voucher used to pay for the asset has been or will be corrected (applies to both current and prior fiscal years).</t>
    </r>
  </si>
  <si>
    <r>
      <t xml:space="preserve">The new class code falls under a different GL account </t>
    </r>
    <r>
      <rPr>
        <b/>
        <i/>
        <u/>
        <sz val="14"/>
        <color theme="1"/>
        <rFont val="Tw Cen MT"/>
        <family val="2"/>
        <scheme val="minor"/>
      </rPr>
      <t>OR</t>
    </r>
    <r>
      <rPr>
        <sz val="14"/>
        <color theme="1"/>
        <rFont val="Tw Cen MT"/>
        <family val="2"/>
        <scheme val="minor"/>
      </rPr>
      <t xml:space="preserve"> asset classification (capital or controlled),</t>
    </r>
  </si>
  <si>
    <r>
      <t>AND</t>
    </r>
    <r>
      <rPr>
        <sz val="14"/>
        <color theme="1"/>
        <rFont val="Tw Cen MT"/>
        <family val="2"/>
        <scheme val="minor"/>
      </rPr>
      <t xml:space="preserve"> the voucher used to pay for the asset will not be corrected (applies to prior fiscal year only).</t>
    </r>
  </si>
  <si>
    <t>Material changes are rare but should be carefully considered. If the correction is determined to be material, a different process applies.</t>
  </si>
  <si>
    <t>Please contact the System Office or TAMU Property Management for guidance on handling material changes.</t>
  </si>
  <si>
    <t>on the criteria below, then navigate to the corresponding tab to access the worksheet:</t>
  </si>
  <si>
    <t>Asset Number</t>
  </si>
  <si>
    <r>
      <t xml:space="preserve">The new class code falls under a different GL account </t>
    </r>
    <r>
      <rPr>
        <b/>
        <i/>
        <u/>
        <sz val="14"/>
        <color theme="1"/>
        <rFont val="Tw Cen MT"/>
        <family val="2"/>
        <scheme val="minor"/>
      </rPr>
      <t>OR</t>
    </r>
    <r>
      <rPr>
        <sz val="14"/>
        <color theme="1"/>
        <rFont val="Tw Cen MT"/>
        <family val="2"/>
        <scheme val="minor"/>
      </rPr>
      <t xml:space="preserve"> asset classification (capital or controlled), </t>
    </r>
  </si>
  <si>
    <t>Class Code</t>
  </si>
  <si>
    <t>Useful Life</t>
  </si>
  <si>
    <t>Remaining Life</t>
  </si>
  <si>
    <t>Fund Seq 1 Account</t>
  </si>
  <si>
    <t>Fund Seq 2 Account</t>
  </si>
  <si>
    <t>Fund Seq 3 Account</t>
  </si>
  <si>
    <t>Fund Seq 4 Account</t>
  </si>
  <si>
    <t>Fund Seq 1 Accum. Depr</t>
  </si>
  <si>
    <t>Fund Seq 2 Accum. Depr</t>
  </si>
  <si>
    <t>Fund Seq 3 Accum. Depr</t>
  </si>
  <si>
    <t>Fund Seq 4 Accum. Depr</t>
  </si>
  <si>
    <t>Reference Number:</t>
  </si>
  <si>
    <t>Template is created for up to four fund sequences. If the asset includes more fund sequences, please adjust accordingly.</t>
  </si>
  <si>
    <t>In Service Date</t>
  </si>
  <si>
    <t>Current Date</t>
  </si>
  <si>
    <t>Screen</t>
  </si>
  <si>
    <t>Asset</t>
  </si>
  <si>
    <t>Comp</t>
  </si>
  <si>
    <t>Class</t>
  </si>
  <si>
    <t>Rem Life</t>
  </si>
  <si>
    <t>Transaction Desc</t>
  </si>
  <si>
    <t>Trans Ref</t>
  </si>
  <si>
    <t>Press Enter</t>
  </si>
  <si>
    <t>Seq#</t>
  </si>
  <si>
    <t>Accm Depr</t>
  </si>
  <si>
    <t>Rev?</t>
  </si>
  <si>
    <t>Depr Thru</t>
  </si>
  <si>
    <t>N</t>
  </si>
  <si>
    <t>Component</t>
  </si>
  <si>
    <t xml:space="preserve">Template Instructions: </t>
  </si>
  <si>
    <t>Each asset component will require its own separate template.</t>
  </si>
  <si>
    <t>Fund Seq #</t>
  </si>
  <si>
    <r>
      <t xml:space="preserve">Enter information in the fields </t>
    </r>
    <r>
      <rPr>
        <u/>
        <sz val="14"/>
        <color theme="1"/>
        <rFont val="Tw Cen MT"/>
        <family val="2"/>
        <scheme val="minor"/>
      </rPr>
      <t>highlighted</t>
    </r>
    <r>
      <rPr>
        <sz val="14"/>
        <color theme="1"/>
        <rFont val="Tw Cen MT"/>
        <family val="2"/>
        <scheme val="minor"/>
      </rPr>
      <t xml:space="preserve"> in green. The template will automatically populate the remaining steps in the fields below.</t>
    </r>
  </si>
  <si>
    <t>Fund Seq 1 Accum Depr</t>
  </si>
  <si>
    <t>Fund Seq 2 Accum Depr</t>
  </si>
  <si>
    <t>Fund Seq 3 Accum Depr</t>
  </si>
  <si>
    <t>Fund Seq 4 Accum Depr</t>
  </si>
  <si>
    <t>(Do Not Update Values Below)</t>
  </si>
  <si>
    <t># of Months Depreciated</t>
  </si>
  <si>
    <t>Simple Example</t>
  </si>
  <si>
    <t>292123-10002</t>
  </si>
  <si>
    <t>416141-10002</t>
  </si>
  <si>
    <t>416141-10005</t>
  </si>
  <si>
    <t>If the asset does not include additional fund sequences or depreciation, leave those fields blank or add zeros</t>
  </si>
  <si>
    <r>
      <t xml:space="preserve">Enter information in the fields </t>
    </r>
    <r>
      <rPr>
        <u/>
        <sz val="14"/>
        <color theme="1"/>
        <rFont val="Tw Cen MT"/>
        <family val="2"/>
        <scheme val="minor"/>
      </rPr>
      <t>highlighted</t>
    </r>
    <r>
      <rPr>
        <sz val="14"/>
        <color theme="1"/>
        <rFont val="Tw Cen MT"/>
        <family val="2"/>
        <scheme val="minor"/>
      </rPr>
      <t xml:space="preserve"> in blue. The template will automatically populate the remaining steps in the fields below.</t>
    </r>
  </si>
  <si>
    <t>Transaction Ref</t>
  </si>
  <si>
    <t>New Class Code Details:</t>
  </si>
  <si>
    <t>Current Fund Sequence Details:</t>
  </si>
  <si>
    <t>Y</t>
  </si>
  <si>
    <t>Change in Cost</t>
  </si>
  <si>
    <t>Debit/Credit</t>
  </si>
  <si>
    <t>Acq/Disp</t>
  </si>
  <si>
    <t>C</t>
  </si>
  <si>
    <t>A/PO</t>
  </si>
  <si>
    <t>D</t>
  </si>
  <si>
    <t>View Complex A Example</t>
  </si>
  <si>
    <t>Please reference Examples tab for examples of each scenario.</t>
  </si>
  <si>
    <t>View Simple Example</t>
  </si>
  <si>
    <t>Complex A Example</t>
  </si>
  <si>
    <t>View Complex B Example</t>
  </si>
  <si>
    <r>
      <t xml:space="preserve">Enter information in the fields </t>
    </r>
    <r>
      <rPr>
        <u/>
        <sz val="14"/>
        <color theme="1"/>
        <rFont val="Tw Cen MT"/>
        <family val="2"/>
        <scheme val="minor"/>
      </rPr>
      <t>highlighted</t>
    </r>
    <r>
      <rPr>
        <sz val="14"/>
        <color theme="1"/>
        <rFont val="Tw Cen MT"/>
        <family val="2"/>
        <scheme val="minor"/>
      </rPr>
      <t xml:space="preserve"> in purple. The template will automatically populate the remaining steps in the fields below.</t>
    </r>
  </si>
  <si>
    <t>Note: Since original voucher is not being corrected, ensure the class code change is not material.</t>
  </si>
  <si>
    <t>D/AJ</t>
  </si>
  <si>
    <t>A/AJ</t>
  </si>
  <si>
    <t>Notes</t>
  </si>
  <si>
    <t>If FAMIS does not allow the transaction due to prior FY depreciation:</t>
  </si>
  <si>
    <t>On Screen 516, update the Depreciation Thru Date to the last month-end date.</t>
  </si>
  <si>
    <t>OR</t>
  </si>
  <si>
    <t>On Screen 516, temporarily change the In-Service Date to 9/1 of the current year. Revert it after completing the transaction.</t>
  </si>
  <si>
    <t>On Screen 516, temporarily set the Depreciation Indicator to "N". Revert it after completing the transaction.</t>
  </si>
  <si>
    <t>Click the link to view the sample below:</t>
  </si>
  <si>
    <t>Complex B Example</t>
  </si>
  <si>
    <t>Leave Default</t>
  </si>
  <si>
    <t>Fund Seq 1 Amount ($)</t>
  </si>
  <si>
    <t>Fund Seq 2 Amount ($)</t>
  </si>
  <si>
    <t>Fund Seq 3 Amount ($)</t>
  </si>
  <si>
    <t>Fund Seq 4 Amount ($)</t>
  </si>
  <si>
    <r>
      <t xml:space="preserve">Use this template when correction is within same GL </t>
    </r>
    <r>
      <rPr>
        <b/>
        <i/>
        <u/>
        <sz val="16"/>
        <color theme="1"/>
        <rFont val="Tw Cen MT"/>
        <family val="2"/>
        <scheme val="minor"/>
      </rPr>
      <t>AND</t>
    </r>
    <r>
      <rPr>
        <sz val="16"/>
        <color theme="1"/>
        <rFont val="Tw Cen MT"/>
        <family val="2"/>
        <scheme val="minor"/>
      </rPr>
      <t xml:space="preserve"> within the same classification (capital to capital </t>
    </r>
    <r>
      <rPr>
        <i/>
        <u/>
        <sz val="16"/>
        <color theme="1"/>
        <rFont val="Tw Cen MT"/>
        <family val="2"/>
        <scheme val="minor"/>
      </rPr>
      <t>or</t>
    </r>
    <r>
      <rPr>
        <sz val="16"/>
        <color theme="1"/>
        <rFont val="Tw Cen MT"/>
        <family val="2"/>
        <scheme val="minor"/>
      </rPr>
      <t xml:space="preserve"> controlled to controlled)</t>
    </r>
  </si>
  <si>
    <r>
      <t xml:space="preserve">Use this template when correction is for a different GL </t>
    </r>
    <r>
      <rPr>
        <b/>
        <i/>
        <u/>
        <sz val="16"/>
        <color theme="1"/>
        <rFont val="Tw Cen MT"/>
        <family val="2"/>
        <scheme val="minor"/>
      </rPr>
      <t>OR</t>
    </r>
    <r>
      <rPr>
        <sz val="16"/>
        <color theme="1"/>
        <rFont val="Tw Cen MT"/>
        <family val="2"/>
        <scheme val="minor"/>
      </rPr>
      <t xml:space="preserve"> a change in asset classification (Capital ↔️ Controlled),</t>
    </r>
    <r>
      <rPr>
        <b/>
        <i/>
        <u/>
        <sz val="16"/>
        <color theme="1"/>
        <rFont val="Tw Cen MT"/>
        <family val="2"/>
        <scheme val="minor"/>
      </rPr>
      <t>AND</t>
    </r>
    <r>
      <rPr>
        <sz val="16"/>
        <color theme="1"/>
        <rFont val="Tw Cen MT"/>
        <family val="2"/>
        <scheme val="minor"/>
      </rPr>
      <t xml:space="preserve"> original voucher is corrected</t>
    </r>
  </si>
  <si>
    <r>
      <t xml:space="preserve">Use this template when correction is for a different GL </t>
    </r>
    <r>
      <rPr>
        <b/>
        <i/>
        <u/>
        <sz val="16"/>
        <color theme="1"/>
        <rFont val="Tw Cen MT"/>
        <family val="2"/>
        <scheme val="minor"/>
      </rPr>
      <t>OR</t>
    </r>
    <r>
      <rPr>
        <sz val="16"/>
        <color theme="1"/>
        <rFont val="Tw Cen MT"/>
        <family val="2"/>
        <scheme val="minor"/>
      </rPr>
      <t xml:space="preserve"> a change in asset classification (Capital ↔️ Controlled),</t>
    </r>
    <r>
      <rPr>
        <b/>
        <i/>
        <u/>
        <sz val="16"/>
        <color theme="1"/>
        <rFont val="Tw Cen MT"/>
        <family val="2"/>
        <scheme val="minor"/>
      </rPr>
      <t>AND</t>
    </r>
    <r>
      <rPr>
        <sz val="16"/>
        <color theme="1"/>
        <rFont val="Tw Cen MT"/>
        <family val="2"/>
        <scheme val="minor"/>
      </rPr>
      <t xml:space="preserve"> original voucher is </t>
    </r>
    <r>
      <rPr>
        <b/>
        <i/>
        <u/>
        <sz val="16"/>
        <color theme="1"/>
        <rFont val="Tw Cen MT"/>
        <family val="2"/>
        <scheme val="minor"/>
      </rPr>
      <t>not</t>
    </r>
    <r>
      <rPr>
        <sz val="16"/>
        <color theme="1"/>
        <rFont val="Tw Cen MT"/>
        <family val="2"/>
        <scheme val="minor"/>
      </rPr>
      <t xml:space="preserve"> corrected</t>
    </r>
  </si>
  <si>
    <t>If you receive #NUM! or #DIV/0!, double check that all highlighted fields have been updated.</t>
  </si>
  <si>
    <t>Review all field information for accuracy and make any necessary adjustments before updating asset in FAMIS.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</si>
</sst>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0"/>
  </numFmts>
  <fonts count="18" x14ac:knownFonts="1">
    <font>
      <sz val="11"/>
      <color theme="1"/>
      <name val="Tw Cen MT"/>
      <family val="2"/>
      <scheme val="minor"/>
    </font>
    <font>
      <sz val="22"/>
      <color theme="1"/>
      <name val="Tw Cen MT"/>
      <family val="2"/>
      <scheme val="minor"/>
    </font>
    <font>
      <sz val="14"/>
      <color theme="1"/>
      <name val="Tw Cen MT"/>
      <family val="2"/>
      <scheme val="minor"/>
    </font>
    <font>
      <b/>
      <i/>
      <u/>
      <sz val="14"/>
      <color theme="1"/>
      <name val="Tw Cen MT"/>
      <family val="2"/>
      <scheme val="minor"/>
    </font>
    <font>
      <i/>
      <sz val="14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u/>
      <sz val="14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sz val="16"/>
      <color theme="1"/>
      <name val="Tw Cen MT"/>
      <family val="2"/>
      <scheme val="minor"/>
    </font>
    <font>
      <i/>
      <sz val="10"/>
      <color theme="1"/>
      <name val="Tw Cen MT"/>
      <family val="2"/>
      <scheme val="minor"/>
    </font>
    <font>
      <b/>
      <i/>
      <u/>
      <sz val="16"/>
      <color theme="1"/>
      <name val="Tw Cen MT"/>
      <family val="2"/>
      <scheme val="minor"/>
    </font>
    <font>
      <i/>
      <u/>
      <sz val="16"/>
      <color theme="1"/>
      <name val="Tw Cen MT"/>
      <family val="2"/>
      <scheme val="minor"/>
    </font>
    <font>
      <b/>
      <sz val="18"/>
      <color theme="1"/>
      <name val="Tw Cen MT"/>
      <family val="2"/>
      <scheme val="minor"/>
    </font>
    <font>
      <b/>
      <sz val="2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sz val="9"/>
      <color rgb="FF393E47"/>
      <name val="Poppins"/>
    </font>
    <font>
      <u/>
      <sz val="14"/>
      <name val="Tw Cen MT"/>
      <family val="2"/>
      <scheme val="minor"/>
    </font>
    <font>
      <u/>
      <sz val="14"/>
      <color theme="3" tint="0.39997558519241921"/>
      <name val="Tw Cen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0" borderId="0" xfId="0" applyFont="1" applyAlignme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 indent="1"/>
    </xf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2" fillId="5" borderId="0" xfId="0" applyFont="1" applyFill="1"/>
    <xf numFmtId="0" fontId="2" fillId="0" borderId="0" xfId="0" applyFont="1" applyFill="1"/>
    <xf numFmtId="0" fontId="7" fillId="0" borderId="0" xfId="0" applyFont="1"/>
    <xf numFmtId="14" fontId="2" fillId="2" borderId="0" xfId="0" applyNumberFormat="1" applyFont="1" applyFill="1"/>
    <xf numFmtId="2" fontId="2" fillId="0" borderId="0" xfId="0" applyNumberFormat="1" applyFont="1"/>
    <xf numFmtId="1" fontId="2" fillId="0" borderId="0" xfId="0" applyNumberFormat="1" applyFont="1"/>
    <xf numFmtId="164" fontId="2" fillId="2" borderId="0" xfId="0" applyNumberFormat="1" applyFont="1" applyFill="1"/>
    <xf numFmtId="164" fontId="2" fillId="0" borderId="0" xfId="0" applyNumberFormat="1" applyFont="1" applyFill="1"/>
    <xf numFmtId="165" fontId="2" fillId="2" borderId="0" xfId="0" applyNumberFormat="1" applyFont="1" applyFill="1"/>
    <xf numFmtId="164" fontId="2" fillId="0" borderId="0" xfId="0" applyNumberFormat="1" applyFont="1"/>
    <xf numFmtId="165" fontId="2" fillId="0" borderId="0" xfId="0" applyNumberFormat="1" applyFont="1"/>
    <xf numFmtId="2" fontId="2" fillId="2" borderId="0" xfId="0" applyNumberFormat="1" applyFont="1" applyFill="1"/>
    <xf numFmtId="2" fontId="2" fillId="0" borderId="0" xfId="0" applyNumberFormat="1" applyFont="1" applyFill="1"/>
    <xf numFmtId="14" fontId="2" fillId="3" borderId="0" xfId="0" applyNumberFormat="1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2" fontId="2" fillId="3" borderId="0" xfId="0" applyNumberFormat="1" applyFont="1" applyFill="1"/>
    <xf numFmtId="0" fontId="7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2" fontId="2" fillId="0" borderId="1" xfId="0" applyNumberFormat="1" applyFont="1" applyBorder="1"/>
    <xf numFmtId="14" fontId="2" fillId="0" borderId="1" xfId="0" applyNumberFormat="1" applyFont="1" applyBorder="1"/>
    <xf numFmtId="164" fontId="2" fillId="0" borderId="1" xfId="0" applyNumberFormat="1" applyFont="1" applyFill="1" applyBorder="1"/>
    <xf numFmtId="0" fontId="7" fillId="0" borderId="0" xfId="0" applyFont="1" applyAlignment="1"/>
    <xf numFmtId="0" fontId="12" fillId="0" borderId="0" xfId="0" applyFont="1"/>
    <xf numFmtId="0" fontId="13" fillId="0" borderId="0" xfId="0" applyFo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" fontId="2" fillId="3" borderId="0" xfId="0" applyNumberFormat="1" applyFont="1" applyFill="1"/>
    <xf numFmtId="14" fontId="2" fillId="4" borderId="0" xfId="0" applyNumberFormat="1" applyFont="1" applyFill="1"/>
    <xf numFmtId="164" fontId="2" fillId="4" borderId="0" xfId="0" applyNumberFormat="1" applyFont="1" applyFill="1"/>
    <xf numFmtId="165" fontId="2" fillId="4" borderId="0" xfId="0" applyNumberFormat="1" applyFont="1" applyFill="1"/>
    <xf numFmtId="0" fontId="2" fillId="4" borderId="0" xfId="0" applyFont="1" applyFill="1" applyAlignment="1">
      <alignment horizontal="center"/>
    </xf>
    <xf numFmtId="2" fontId="2" fillId="4" borderId="0" xfId="0" applyNumberFormat="1" applyFont="1" applyFill="1"/>
    <xf numFmtId="1" fontId="2" fillId="4" borderId="0" xfId="0" applyNumberFormat="1" applyFont="1" applyFill="1"/>
    <xf numFmtId="0" fontId="14" fillId="0" borderId="0" xfId="0" applyFont="1" applyAlignment="1">
      <alignment horizontal="left" indent="1"/>
    </xf>
    <xf numFmtId="0" fontId="15" fillId="0" borderId="0" xfId="0" applyFont="1"/>
    <xf numFmtId="0" fontId="16" fillId="2" borderId="0" xfId="1" applyFont="1" applyFill="1"/>
    <xf numFmtId="0" fontId="16" fillId="3" borderId="0" xfId="1" applyFont="1" applyFill="1"/>
    <xf numFmtId="0" fontId="16" fillId="4" borderId="0" xfId="1" applyFont="1" applyFill="1"/>
    <xf numFmtId="0" fontId="17" fillId="0" borderId="0" xfId="1" applyFont="1" applyFill="1"/>
    <xf numFmtId="0" fontId="7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AC87-4A7E-4012-A5C7-298FF038DC35}">
  <sheetPr>
    <pageSetUpPr fitToPage="1"/>
  </sheetPr>
  <dimension ref="A1:M31"/>
  <sheetViews>
    <sheetView tabSelected="1" workbookViewId="0"/>
  </sheetViews>
  <sheetFormatPr defaultRowHeight="13.8" x14ac:dyDescent="0.25"/>
  <cols>
    <col min="1" max="1" width="13.59765625" customWidth="1"/>
  </cols>
  <sheetData>
    <row r="1" spans="1:13" ht="28.2" x14ac:dyDescent="0.5">
      <c r="A1" s="1" t="s">
        <v>5</v>
      </c>
    </row>
    <row r="2" spans="1:13" ht="18" x14ac:dyDescent="0.35">
      <c r="A2" s="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8" x14ac:dyDescent="0.35">
      <c r="A4" s="2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" x14ac:dyDescent="0.35">
      <c r="A5" s="2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x14ac:dyDescent="0.35">
      <c r="A7" s="54" t="s">
        <v>1</v>
      </c>
      <c r="B7" s="2" t="s">
        <v>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x14ac:dyDescent="0.35">
      <c r="A9" s="55" t="s">
        <v>3</v>
      </c>
      <c r="B9" s="8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x14ac:dyDescent="0.35">
      <c r="A10" s="2"/>
      <c r="B10" s="8" t="s">
        <v>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x14ac:dyDescent="0.35">
      <c r="A12" s="56" t="s">
        <v>4</v>
      </c>
      <c r="B12" s="2" t="s">
        <v>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x14ac:dyDescent="0.35">
      <c r="A13" s="2"/>
      <c r="B13" s="3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x14ac:dyDescent="0.35">
      <c r="A14" s="2"/>
      <c r="B14" s="10" t="s">
        <v>78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x14ac:dyDescent="0.35">
      <c r="A15" s="2"/>
      <c r="B15" s="11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x14ac:dyDescent="0.35">
      <c r="A16" s="2"/>
      <c r="B16" s="11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x14ac:dyDescent="0.35">
      <c r="A18" s="2" t="s">
        <v>73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x14ac:dyDescent="0.3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x14ac:dyDescent="0.35">
      <c r="A21" s="17" t="s">
        <v>81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x14ac:dyDescent="0.35">
      <c r="A22" s="2" t="s">
        <v>82</v>
      </c>
    </row>
    <row r="23" spans="1:13" ht="15.6" x14ac:dyDescent="0.3">
      <c r="A23" s="52" t="s">
        <v>83</v>
      </c>
    </row>
    <row r="24" spans="1:13" ht="18" x14ac:dyDescent="0.35">
      <c r="A24" s="2" t="s">
        <v>84</v>
      </c>
    </row>
    <row r="25" spans="1:13" ht="15.6" x14ac:dyDescent="0.3">
      <c r="A25" s="52" t="s">
        <v>85</v>
      </c>
    </row>
    <row r="26" spans="1:13" ht="18" x14ac:dyDescent="0.35">
      <c r="A26" s="2" t="s">
        <v>84</v>
      </c>
    </row>
    <row r="27" spans="1:13" ht="15.6" x14ac:dyDescent="0.3">
      <c r="A27" s="52" t="s">
        <v>86</v>
      </c>
    </row>
    <row r="31" spans="1:13" ht="14.4" x14ac:dyDescent="0.3">
      <c r="A31" s="53"/>
    </row>
  </sheetData>
  <hyperlinks>
    <hyperlink ref="A7" location="Simple!A1" display="Simple" xr:uid="{CE3DBF02-406C-4A1D-8EF8-2A73C3F7849A}"/>
    <hyperlink ref="A9" location="'Complex A'!A1" display="Complex A" xr:uid="{D8D484F6-7088-4F9D-A40B-2E86C97579C3}"/>
    <hyperlink ref="A12" location="'Complex B'!A1" display="Complex B" xr:uid="{F4E061B6-D998-4324-86DE-FCD439833D33}"/>
  </hyperlinks>
  <pageMargins left="0.7" right="0.7" top="0.75" bottom="0.75" header="0.3" footer="0.3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86D14-FD76-4024-97B3-B71A9BD4FA6F}">
  <sheetPr>
    <tabColor theme="9" tint="0.59999389629810485"/>
    <pageSetUpPr fitToPage="1"/>
  </sheetPr>
  <dimension ref="A1:I44"/>
  <sheetViews>
    <sheetView workbookViewId="0"/>
  </sheetViews>
  <sheetFormatPr defaultRowHeight="18" x14ac:dyDescent="0.35"/>
  <cols>
    <col min="1" max="1" width="21.8984375" style="2" customWidth="1"/>
    <col min="2" max="2" width="16.59765625" style="2" customWidth="1"/>
    <col min="3" max="3" width="8.796875" style="2"/>
    <col min="4" max="4" width="24" style="2" bestFit="1" customWidth="1"/>
    <col min="5" max="5" width="23.8984375" style="2" customWidth="1"/>
    <col min="6" max="6" width="11" style="2" bestFit="1" customWidth="1"/>
    <col min="7" max="7" width="25.09765625" style="2" customWidth="1"/>
    <col min="8" max="8" width="22.09765625" style="2" bestFit="1" customWidth="1"/>
    <col min="9" max="9" width="9.796875" style="2" bestFit="1" customWidth="1"/>
    <col min="10" max="16384" width="8.796875" style="2"/>
  </cols>
  <sheetData>
    <row r="1" spans="1:2" ht="28.2" x14ac:dyDescent="0.5">
      <c r="A1" s="41" t="s">
        <v>0</v>
      </c>
    </row>
    <row r="2" spans="1:2" ht="20.399999999999999" x14ac:dyDescent="0.35">
      <c r="A2" s="12" t="s">
        <v>1</v>
      </c>
    </row>
    <row r="4" spans="1:2" ht="20.399999999999999" x14ac:dyDescent="0.35">
      <c r="A4" s="9" t="s">
        <v>94</v>
      </c>
    </row>
    <row r="6" spans="1:2" x14ac:dyDescent="0.35">
      <c r="A6" s="2" t="s">
        <v>46</v>
      </c>
      <c r="B6" s="2" t="s">
        <v>49</v>
      </c>
    </row>
    <row r="7" spans="1:2" x14ac:dyDescent="0.35">
      <c r="B7" s="2" t="s">
        <v>47</v>
      </c>
    </row>
    <row r="8" spans="1:2" x14ac:dyDescent="0.35">
      <c r="B8" s="2" t="s">
        <v>98</v>
      </c>
    </row>
    <row r="9" spans="1:2" x14ac:dyDescent="0.35">
      <c r="B9" s="2" t="s">
        <v>29</v>
      </c>
    </row>
    <row r="10" spans="1:2" x14ac:dyDescent="0.35">
      <c r="B10" s="2" t="s">
        <v>60</v>
      </c>
    </row>
    <row r="11" spans="1:2" x14ac:dyDescent="0.35">
      <c r="B11" s="2" t="s">
        <v>97</v>
      </c>
    </row>
    <row r="12" spans="1:2" x14ac:dyDescent="0.35">
      <c r="A12" s="57" t="s">
        <v>74</v>
      </c>
    </row>
    <row r="14" spans="1:2" ht="22.8" x14ac:dyDescent="0.4">
      <c r="A14" s="40" t="s">
        <v>0</v>
      </c>
    </row>
    <row r="15" spans="1:2" x14ac:dyDescent="0.35">
      <c r="A15" s="2" t="s">
        <v>28</v>
      </c>
      <c r="B15" s="5"/>
    </row>
    <row r="16" spans="1:2" x14ac:dyDescent="0.35">
      <c r="A16" s="2" t="s">
        <v>31</v>
      </c>
      <c r="B16" s="18"/>
    </row>
    <row r="18" spans="1:8" x14ac:dyDescent="0.35">
      <c r="A18" s="58" t="s">
        <v>2</v>
      </c>
      <c r="B18" s="58"/>
      <c r="D18" s="58" t="s">
        <v>64</v>
      </c>
      <c r="E18" s="58"/>
      <c r="G18" s="58" t="s">
        <v>63</v>
      </c>
      <c r="H18" s="58"/>
    </row>
    <row r="19" spans="1:8" x14ac:dyDescent="0.35">
      <c r="A19" s="2" t="s">
        <v>15</v>
      </c>
      <c r="B19" s="5"/>
      <c r="D19" s="2" t="s">
        <v>48</v>
      </c>
      <c r="E19" s="23"/>
      <c r="G19" s="2" t="s">
        <v>17</v>
      </c>
      <c r="H19" s="5"/>
    </row>
    <row r="20" spans="1:8" x14ac:dyDescent="0.35">
      <c r="A20" s="2" t="s">
        <v>45</v>
      </c>
      <c r="B20" s="21"/>
      <c r="D20" s="2" t="s">
        <v>20</v>
      </c>
      <c r="E20" s="42"/>
      <c r="G20" s="2" t="s">
        <v>18</v>
      </c>
      <c r="H20" s="5"/>
    </row>
    <row r="21" spans="1:8" x14ac:dyDescent="0.35">
      <c r="A21" s="2" t="s">
        <v>17</v>
      </c>
      <c r="B21" s="5"/>
      <c r="D21" s="2" t="s">
        <v>90</v>
      </c>
      <c r="E21" s="26"/>
    </row>
    <row r="22" spans="1:8" x14ac:dyDescent="0.35">
      <c r="A22" s="2" t="s">
        <v>30</v>
      </c>
      <c r="B22" s="18"/>
      <c r="D22" s="2" t="s">
        <v>24</v>
      </c>
      <c r="E22" s="26"/>
      <c r="G22" s="4" t="s">
        <v>54</v>
      </c>
    </row>
    <row r="23" spans="1:8" x14ac:dyDescent="0.35">
      <c r="A23" s="2" t="s">
        <v>18</v>
      </c>
      <c r="B23" s="5"/>
      <c r="D23" s="15" t="s">
        <v>48</v>
      </c>
      <c r="E23" s="23"/>
      <c r="G23" s="2" t="s">
        <v>19</v>
      </c>
      <c r="H23" s="16">
        <f>IF(H19&gt;600000, IF(H20 - (B23 -B24) &gt; 0, H20 - (B23 - B24), 0),H20)</f>
        <v>0</v>
      </c>
    </row>
    <row r="24" spans="1:8" x14ac:dyDescent="0.35">
      <c r="A24" s="2" t="s">
        <v>19</v>
      </c>
      <c r="B24" s="5"/>
      <c r="D24" s="15" t="s">
        <v>21</v>
      </c>
      <c r="E24" s="42"/>
      <c r="G24" s="2" t="s">
        <v>55</v>
      </c>
      <c r="H24" s="20">
        <f>B23-B24</f>
        <v>0</v>
      </c>
    </row>
    <row r="25" spans="1:8" x14ac:dyDescent="0.35">
      <c r="D25" s="15" t="s">
        <v>91</v>
      </c>
      <c r="E25" s="26"/>
      <c r="G25" s="2" t="s">
        <v>50</v>
      </c>
      <c r="H25" s="27" t="e">
        <f>($E$21/$H$20)*$H$24</f>
        <v>#DIV/0!</v>
      </c>
    </row>
    <row r="26" spans="1:8" x14ac:dyDescent="0.35">
      <c r="D26" s="15" t="s">
        <v>25</v>
      </c>
      <c r="E26" s="26"/>
      <c r="G26" s="2" t="s">
        <v>51</v>
      </c>
      <c r="H26" s="27" t="e">
        <f>($E$25/$H$20)*$H$24</f>
        <v>#DIV/0!</v>
      </c>
    </row>
    <row r="27" spans="1:8" x14ac:dyDescent="0.35">
      <c r="D27" s="2" t="s">
        <v>48</v>
      </c>
      <c r="E27" s="23"/>
      <c r="G27" s="2" t="s">
        <v>52</v>
      </c>
      <c r="H27" s="27" t="e">
        <f>($E$29/$H$20)*$H$24</f>
        <v>#DIV/0!</v>
      </c>
    </row>
    <row r="28" spans="1:8" x14ac:dyDescent="0.35">
      <c r="D28" s="2" t="s">
        <v>22</v>
      </c>
      <c r="E28" s="42"/>
      <c r="G28" s="2" t="s">
        <v>53</v>
      </c>
      <c r="H28" s="27" t="e">
        <f>($E$33/$H$20)*$H$24</f>
        <v>#DIV/0!</v>
      </c>
    </row>
    <row r="29" spans="1:8" x14ac:dyDescent="0.35">
      <c r="D29" s="2" t="s">
        <v>92</v>
      </c>
      <c r="E29" s="26"/>
    </row>
    <row r="30" spans="1:8" x14ac:dyDescent="0.35">
      <c r="D30" s="2" t="s">
        <v>26</v>
      </c>
      <c r="E30" s="26"/>
    </row>
    <row r="31" spans="1:8" ht="21" x14ac:dyDescent="0.6">
      <c r="A31" s="53"/>
      <c r="D31" s="15" t="s">
        <v>48</v>
      </c>
      <c r="E31" s="23"/>
    </row>
    <row r="32" spans="1:8" x14ac:dyDescent="0.35">
      <c r="D32" s="15" t="s">
        <v>23</v>
      </c>
      <c r="E32" s="42"/>
    </row>
    <row r="33" spans="1:9" x14ac:dyDescent="0.35">
      <c r="D33" s="15" t="s">
        <v>93</v>
      </c>
      <c r="E33" s="26"/>
    </row>
    <row r="34" spans="1:9" x14ac:dyDescent="0.35">
      <c r="D34" s="15" t="s">
        <v>27</v>
      </c>
      <c r="E34" s="26"/>
    </row>
    <row r="37" spans="1:9" x14ac:dyDescent="0.35">
      <c r="A37" s="32" t="s">
        <v>32</v>
      </c>
      <c r="B37" s="32" t="s">
        <v>33</v>
      </c>
      <c r="C37" s="32" t="s">
        <v>34</v>
      </c>
      <c r="D37" s="32" t="s">
        <v>35</v>
      </c>
      <c r="E37" s="32"/>
      <c r="F37" s="32" t="s">
        <v>18</v>
      </c>
      <c r="G37" s="32" t="s">
        <v>36</v>
      </c>
      <c r="H37" s="32" t="s">
        <v>37</v>
      </c>
      <c r="I37" s="32" t="s">
        <v>38</v>
      </c>
    </row>
    <row r="38" spans="1:9" x14ac:dyDescent="0.35">
      <c r="A38" s="33">
        <v>516</v>
      </c>
      <c r="B38" s="33">
        <f>$B$19</f>
        <v>0</v>
      </c>
      <c r="C38" s="34">
        <f>$B$20</f>
        <v>0</v>
      </c>
      <c r="D38" s="35">
        <f>$H$19</f>
        <v>0</v>
      </c>
      <c r="E38" s="33" t="s">
        <v>39</v>
      </c>
      <c r="F38" s="33">
        <f>H20</f>
        <v>0</v>
      </c>
      <c r="G38" s="33">
        <f>$H$23</f>
        <v>0</v>
      </c>
      <c r="H38" s="33" t="s">
        <v>0</v>
      </c>
      <c r="I38" s="33">
        <f>$B$15</f>
        <v>0</v>
      </c>
    </row>
    <row r="39" spans="1:9" x14ac:dyDescent="0.35">
      <c r="C39" s="24"/>
      <c r="D39" s="25"/>
    </row>
    <row r="40" spans="1:9" x14ac:dyDescent="0.35">
      <c r="A40" s="32" t="s">
        <v>32</v>
      </c>
      <c r="B40" s="32" t="s">
        <v>33</v>
      </c>
      <c r="C40" s="32" t="s">
        <v>34</v>
      </c>
      <c r="D40" s="32" t="s">
        <v>40</v>
      </c>
      <c r="E40" s="32" t="s">
        <v>41</v>
      </c>
      <c r="F40" s="32" t="s">
        <v>42</v>
      </c>
      <c r="G40" s="32" t="s">
        <v>43</v>
      </c>
      <c r="H40" s="32" t="s">
        <v>37</v>
      </c>
      <c r="I40" s="32" t="s">
        <v>38</v>
      </c>
    </row>
    <row r="41" spans="1:9" x14ac:dyDescent="0.35">
      <c r="A41" s="33">
        <v>512</v>
      </c>
      <c r="B41" s="33">
        <f>$B$19</f>
        <v>0</v>
      </c>
      <c r="C41" s="34">
        <f>$B$20</f>
        <v>0</v>
      </c>
      <c r="D41" s="35">
        <f>$E$19</f>
        <v>0</v>
      </c>
      <c r="E41" s="36" t="e">
        <f>$H$25-$E$22</f>
        <v>#DIV/0!</v>
      </c>
      <c r="F41" s="44" t="e">
        <f>IF($E$41&gt;= 0, "N", "Y")</f>
        <v>#DIV/0!</v>
      </c>
      <c r="G41" s="37" t="e">
        <f>EOMONTH($B$16,-1)</f>
        <v>#NUM!</v>
      </c>
      <c r="H41" s="33" t="s">
        <v>0</v>
      </c>
      <c r="I41" s="33">
        <f>$B$15</f>
        <v>0</v>
      </c>
    </row>
    <row r="42" spans="1:9" x14ac:dyDescent="0.35">
      <c r="A42" s="33">
        <v>512</v>
      </c>
      <c r="B42" s="33">
        <f>$B$19</f>
        <v>0</v>
      </c>
      <c r="C42" s="34">
        <f>$B$20</f>
        <v>0</v>
      </c>
      <c r="D42" s="35">
        <f>$E$23</f>
        <v>0</v>
      </c>
      <c r="E42" s="36" t="e">
        <f>$H$26-$E$26</f>
        <v>#DIV/0!</v>
      </c>
      <c r="F42" s="44" t="e">
        <f>IF($E$42&gt;= 0, "N", "Y")</f>
        <v>#DIV/0!</v>
      </c>
      <c r="G42" s="37" t="e">
        <f>EOMONTH($B$16,-1)</f>
        <v>#NUM!</v>
      </c>
      <c r="H42" s="33" t="s">
        <v>0</v>
      </c>
      <c r="I42" s="33">
        <f>$B$15</f>
        <v>0</v>
      </c>
    </row>
    <row r="43" spans="1:9" x14ac:dyDescent="0.35">
      <c r="A43" s="33">
        <v>512</v>
      </c>
      <c r="B43" s="33">
        <f>$B$19</f>
        <v>0</v>
      </c>
      <c r="C43" s="34">
        <f>$B$20</f>
        <v>0</v>
      </c>
      <c r="D43" s="35">
        <f>$E$27</f>
        <v>0</v>
      </c>
      <c r="E43" s="36" t="e">
        <f>$H$27-$E$30</f>
        <v>#DIV/0!</v>
      </c>
      <c r="F43" s="44" t="e">
        <f>IF($E$43&gt;= 0, "N", "Y")</f>
        <v>#DIV/0!</v>
      </c>
      <c r="G43" s="37" t="e">
        <f>EOMONTH($B$16,-1)</f>
        <v>#NUM!</v>
      </c>
      <c r="H43" s="33" t="s">
        <v>0</v>
      </c>
      <c r="I43" s="33">
        <f>$B$15</f>
        <v>0</v>
      </c>
    </row>
    <row r="44" spans="1:9" x14ac:dyDescent="0.35">
      <c r="A44" s="33">
        <v>512</v>
      </c>
      <c r="B44" s="33">
        <f>$B$19</f>
        <v>0</v>
      </c>
      <c r="C44" s="34">
        <f>$B$20</f>
        <v>0</v>
      </c>
      <c r="D44" s="35">
        <f>$E$31</f>
        <v>0</v>
      </c>
      <c r="E44" s="36" t="e">
        <f>$H$28-$E$34</f>
        <v>#DIV/0!</v>
      </c>
      <c r="F44" s="44" t="e">
        <f>IF($E$44&gt;= 0, "N", "Y")</f>
        <v>#DIV/0!</v>
      </c>
      <c r="G44" s="37" t="e">
        <f>EOMONTH($B$16,-1)</f>
        <v>#NUM!</v>
      </c>
      <c r="H44" s="33" t="s">
        <v>0</v>
      </c>
      <c r="I44" s="33">
        <f>$B$15</f>
        <v>0</v>
      </c>
    </row>
  </sheetData>
  <mergeCells count="3">
    <mergeCell ref="A18:B18"/>
    <mergeCell ref="G18:H18"/>
    <mergeCell ref="D18:E18"/>
  </mergeCells>
  <hyperlinks>
    <hyperlink ref="A12" location="Examples!A7" display="View Simple Example" xr:uid="{31E8DB78-27DD-4A10-B475-284F01F25D73}"/>
  </hyperlinks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20CE-9ECE-4B6C-B492-1C8EE32582EC}">
  <sheetPr>
    <tabColor theme="8" tint="0.59999389629810485"/>
    <pageSetUpPr fitToPage="1"/>
  </sheetPr>
  <dimension ref="A1:I61"/>
  <sheetViews>
    <sheetView zoomScaleNormal="100" workbookViewId="0"/>
  </sheetViews>
  <sheetFormatPr defaultRowHeight="18" x14ac:dyDescent="0.35"/>
  <cols>
    <col min="1" max="1" width="20.19921875" style="2" customWidth="1"/>
    <col min="2" max="2" width="16.59765625" style="2" customWidth="1"/>
    <col min="3" max="3" width="8.796875" style="2"/>
    <col min="4" max="4" width="24" style="2" bestFit="1" customWidth="1"/>
    <col min="5" max="5" width="23.8984375" style="2" customWidth="1"/>
    <col min="6" max="6" width="12.5" style="2" customWidth="1"/>
    <col min="7" max="7" width="24.59765625" style="2" customWidth="1"/>
    <col min="8" max="8" width="22.09765625" style="2" bestFit="1" customWidth="1"/>
    <col min="9" max="9" width="15.59765625" style="2" bestFit="1" customWidth="1"/>
    <col min="10" max="16384" width="8.796875" style="2"/>
  </cols>
  <sheetData>
    <row r="1" spans="1:2" ht="28.2" x14ac:dyDescent="0.5">
      <c r="A1" s="41" t="s">
        <v>0</v>
      </c>
    </row>
    <row r="2" spans="1:2" ht="20.399999999999999" x14ac:dyDescent="0.35">
      <c r="A2" s="13" t="s">
        <v>3</v>
      </c>
      <c r="B2" s="16"/>
    </row>
    <row r="4" spans="1:2" ht="20.399999999999999" x14ac:dyDescent="0.35">
      <c r="A4" s="9" t="s">
        <v>95</v>
      </c>
    </row>
    <row r="6" spans="1:2" x14ac:dyDescent="0.35">
      <c r="A6" s="2" t="s">
        <v>46</v>
      </c>
      <c r="B6" s="2" t="s">
        <v>61</v>
      </c>
    </row>
    <row r="7" spans="1:2" x14ac:dyDescent="0.35">
      <c r="B7" s="2" t="s">
        <v>47</v>
      </c>
    </row>
    <row r="8" spans="1:2" x14ac:dyDescent="0.35">
      <c r="B8" s="2" t="s">
        <v>98</v>
      </c>
    </row>
    <row r="9" spans="1:2" x14ac:dyDescent="0.35">
      <c r="B9" s="2" t="s">
        <v>29</v>
      </c>
    </row>
    <row r="10" spans="1:2" x14ac:dyDescent="0.35">
      <c r="B10" s="2" t="s">
        <v>60</v>
      </c>
    </row>
    <row r="11" spans="1:2" x14ac:dyDescent="0.35">
      <c r="B11" s="2" t="s">
        <v>97</v>
      </c>
    </row>
    <row r="12" spans="1:2" x14ac:dyDescent="0.35">
      <c r="A12" s="57" t="s">
        <v>72</v>
      </c>
      <c r="B12" s="16"/>
    </row>
    <row r="14" spans="1:2" ht="22.8" x14ac:dyDescent="0.4">
      <c r="A14" s="40" t="s">
        <v>0</v>
      </c>
    </row>
    <row r="15" spans="1:2" x14ac:dyDescent="0.35">
      <c r="A15" s="2" t="s">
        <v>28</v>
      </c>
      <c r="B15" s="6"/>
    </row>
    <row r="16" spans="1:2" x14ac:dyDescent="0.35">
      <c r="A16" s="2" t="s">
        <v>31</v>
      </c>
      <c r="B16" s="28"/>
    </row>
    <row r="18" spans="1:8" x14ac:dyDescent="0.35">
      <c r="A18" s="58" t="s">
        <v>2</v>
      </c>
      <c r="B18" s="58"/>
      <c r="D18" s="39" t="s">
        <v>64</v>
      </c>
      <c r="E18" s="39"/>
      <c r="G18" s="39" t="s">
        <v>63</v>
      </c>
      <c r="H18" s="39"/>
    </row>
    <row r="19" spans="1:8" x14ac:dyDescent="0.35">
      <c r="A19" s="2" t="s">
        <v>15</v>
      </c>
      <c r="B19" s="6"/>
      <c r="D19" s="2" t="s">
        <v>48</v>
      </c>
      <c r="E19" s="30"/>
      <c r="G19" s="2" t="s">
        <v>17</v>
      </c>
      <c r="H19" s="45"/>
    </row>
    <row r="20" spans="1:8" x14ac:dyDescent="0.35">
      <c r="A20" s="2" t="s">
        <v>45</v>
      </c>
      <c r="B20" s="29"/>
      <c r="D20" s="2" t="s">
        <v>20</v>
      </c>
      <c r="E20" s="43"/>
      <c r="G20" s="2" t="s">
        <v>18</v>
      </c>
      <c r="H20" s="6"/>
    </row>
    <row r="21" spans="1:8" x14ac:dyDescent="0.35">
      <c r="A21" s="2" t="s">
        <v>17</v>
      </c>
      <c r="B21" s="6"/>
      <c r="D21" s="2" t="s">
        <v>90</v>
      </c>
      <c r="E21" s="31"/>
    </row>
    <row r="22" spans="1:8" x14ac:dyDescent="0.35">
      <c r="A22" s="2" t="s">
        <v>30</v>
      </c>
      <c r="B22" s="28"/>
      <c r="D22" s="2" t="s">
        <v>24</v>
      </c>
      <c r="E22" s="31"/>
      <c r="G22" s="4" t="s">
        <v>54</v>
      </c>
    </row>
    <row r="23" spans="1:8" x14ac:dyDescent="0.35">
      <c r="A23" s="2" t="s">
        <v>18</v>
      </c>
      <c r="B23" s="6"/>
      <c r="D23" s="15" t="s">
        <v>48</v>
      </c>
      <c r="E23" s="30"/>
      <c r="G23" s="2" t="s">
        <v>19</v>
      </c>
      <c r="H23" s="16">
        <f>IF(H19&gt;600000,IF(H20-(B23-B24)&gt;0,H20-(B23-B24),0),H20)</f>
        <v>0</v>
      </c>
    </row>
    <row r="24" spans="1:8" x14ac:dyDescent="0.35">
      <c r="A24" s="2" t="s">
        <v>19</v>
      </c>
      <c r="B24" s="6"/>
      <c r="D24" s="15" t="s">
        <v>21</v>
      </c>
      <c r="E24" s="43"/>
      <c r="G24" s="2" t="s">
        <v>55</v>
      </c>
      <c r="H24" s="20">
        <f>B23-B24</f>
        <v>0</v>
      </c>
    </row>
    <row r="25" spans="1:8" x14ac:dyDescent="0.35">
      <c r="D25" s="15" t="s">
        <v>91</v>
      </c>
      <c r="E25" s="31"/>
      <c r="G25" s="2" t="s">
        <v>50</v>
      </c>
      <c r="H25" s="27">
        <f>IF($H$19&lt;600000, 0,($E$21/$H$20)*$H$24)</f>
        <v>0</v>
      </c>
    </row>
    <row r="26" spans="1:8" x14ac:dyDescent="0.35">
      <c r="D26" s="15" t="s">
        <v>25</v>
      </c>
      <c r="E26" s="31"/>
      <c r="G26" s="2" t="s">
        <v>51</v>
      </c>
      <c r="H26" s="27">
        <f>IF($H$19&lt;600000, 0,($E$25/$H$20)*$H$24)</f>
        <v>0</v>
      </c>
    </row>
    <row r="27" spans="1:8" x14ac:dyDescent="0.35">
      <c r="D27" s="2" t="s">
        <v>48</v>
      </c>
      <c r="E27" s="30"/>
      <c r="G27" s="2" t="s">
        <v>52</v>
      </c>
      <c r="H27" s="27">
        <f>IF($H$19&lt;600000, 0,($E$29/$H$20)*$H$24)</f>
        <v>0</v>
      </c>
    </row>
    <row r="28" spans="1:8" x14ac:dyDescent="0.35">
      <c r="D28" s="2" t="s">
        <v>22</v>
      </c>
      <c r="E28" s="43"/>
      <c r="G28" s="2" t="s">
        <v>53</v>
      </c>
      <c r="H28" s="27">
        <f>IF($H$19&lt;600000, 0,($E$33/$H$20)*$H$24)</f>
        <v>0</v>
      </c>
    </row>
    <row r="29" spans="1:8" x14ac:dyDescent="0.35">
      <c r="D29" s="2" t="s">
        <v>92</v>
      </c>
      <c r="E29" s="31"/>
    </row>
    <row r="30" spans="1:8" x14ac:dyDescent="0.35">
      <c r="D30" s="2" t="s">
        <v>26</v>
      </c>
      <c r="E30" s="31"/>
    </row>
    <row r="31" spans="1:8" ht="21" x14ac:dyDescent="0.6">
      <c r="A31" s="53"/>
      <c r="D31" s="15" t="s">
        <v>48</v>
      </c>
      <c r="E31" s="30"/>
    </row>
    <row r="32" spans="1:8" x14ac:dyDescent="0.35">
      <c r="D32" s="15" t="s">
        <v>23</v>
      </c>
      <c r="E32" s="43"/>
    </row>
    <row r="33" spans="1:9" x14ac:dyDescent="0.35">
      <c r="D33" s="15" t="s">
        <v>93</v>
      </c>
      <c r="E33" s="31"/>
    </row>
    <row r="34" spans="1:9" x14ac:dyDescent="0.35">
      <c r="D34" s="15" t="s">
        <v>27</v>
      </c>
      <c r="E34" s="31"/>
    </row>
    <row r="36" spans="1:9" x14ac:dyDescent="0.35">
      <c r="A36" s="32" t="s">
        <v>32</v>
      </c>
      <c r="B36" s="32" t="s">
        <v>33</v>
      </c>
      <c r="C36" s="32" t="s">
        <v>34</v>
      </c>
      <c r="D36" s="32" t="s">
        <v>40</v>
      </c>
      <c r="E36" s="32" t="s">
        <v>41</v>
      </c>
      <c r="F36" s="32" t="s">
        <v>42</v>
      </c>
      <c r="G36" s="32" t="s">
        <v>43</v>
      </c>
      <c r="H36" s="32" t="s">
        <v>37</v>
      </c>
      <c r="I36" s="32" t="s">
        <v>62</v>
      </c>
    </row>
    <row r="37" spans="1:9" x14ac:dyDescent="0.35">
      <c r="A37" s="33">
        <v>512</v>
      </c>
      <c r="B37" s="33">
        <f>$B$19</f>
        <v>0</v>
      </c>
      <c r="C37" s="34">
        <f>$B$20</f>
        <v>0</v>
      </c>
      <c r="D37" s="35">
        <f>$E$19</f>
        <v>0</v>
      </c>
      <c r="E37" s="36">
        <f>$E$22</f>
        <v>0</v>
      </c>
      <c r="F37" s="44" t="s">
        <v>65</v>
      </c>
      <c r="G37" s="37" t="s">
        <v>89</v>
      </c>
      <c r="H37" s="33" t="s">
        <v>0</v>
      </c>
      <c r="I37" s="33">
        <f>$B$15</f>
        <v>0</v>
      </c>
    </row>
    <row r="38" spans="1:9" x14ac:dyDescent="0.35">
      <c r="A38" s="33">
        <v>512</v>
      </c>
      <c r="B38" s="33">
        <f>$B$19</f>
        <v>0</v>
      </c>
      <c r="C38" s="34">
        <f>$B$20</f>
        <v>0</v>
      </c>
      <c r="D38" s="35">
        <f>$E$23</f>
        <v>0</v>
      </c>
      <c r="E38" s="36">
        <f>$E$26</f>
        <v>0</v>
      </c>
      <c r="F38" s="44" t="s">
        <v>65</v>
      </c>
      <c r="G38" s="37" t="s">
        <v>89</v>
      </c>
      <c r="H38" s="33" t="s">
        <v>0</v>
      </c>
      <c r="I38" s="33">
        <f>$B$15</f>
        <v>0</v>
      </c>
    </row>
    <row r="39" spans="1:9" x14ac:dyDescent="0.35">
      <c r="A39" s="33">
        <v>512</v>
      </c>
      <c r="B39" s="33">
        <f>$B$19</f>
        <v>0</v>
      </c>
      <c r="C39" s="34">
        <f>$B$20</f>
        <v>0</v>
      </c>
      <c r="D39" s="35">
        <f>$E$27</f>
        <v>0</v>
      </c>
      <c r="E39" s="36">
        <f>$E$30</f>
        <v>0</v>
      </c>
      <c r="F39" s="44" t="s">
        <v>65</v>
      </c>
      <c r="G39" s="37" t="s">
        <v>89</v>
      </c>
      <c r="H39" s="33" t="s">
        <v>0</v>
      </c>
      <c r="I39" s="33">
        <f>$B$15</f>
        <v>0</v>
      </c>
    </row>
    <row r="40" spans="1:9" x14ac:dyDescent="0.35">
      <c r="A40" s="33">
        <v>512</v>
      </c>
      <c r="B40" s="33">
        <f>$B$19</f>
        <v>0</v>
      </c>
      <c r="C40" s="34">
        <f>$B$20</f>
        <v>0</v>
      </c>
      <c r="D40" s="35">
        <f>$E$31</f>
        <v>0</v>
      </c>
      <c r="E40" s="36">
        <f>$E$34</f>
        <v>0</v>
      </c>
      <c r="F40" s="44" t="s">
        <v>65</v>
      </c>
      <c r="G40" s="37" t="s">
        <v>89</v>
      </c>
      <c r="H40" s="33" t="s">
        <v>0</v>
      </c>
      <c r="I40" s="33">
        <f>$B$15</f>
        <v>0</v>
      </c>
    </row>
    <row r="42" spans="1:9" x14ac:dyDescent="0.35">
      <c r="A42" s="32" t="s">
        <v>32</v>
      </c>
      <c r="B42" s="32" t="s">
        <v>33</v>
      </c>
      <c r="C42" s="32" t="s">
        <v>34</v>
      </c>
      <c r="D42" s="32" t="s">
        <v>40</v>
      </c>
      <c r="E42" s="32" t="s">
        <v>66</v>
      </c>
      <c r="F42" s="32" t="s">
        <v>67</v>
      </c>
      <c r="G42" s="32" t="s">
        <v>68</v>
      </c>
      <c r="H42" s="32" t="s">
        <v>37</v>
      </c>
      <c r="I42" s="32" t="s">
        <v>62</v>
      </c>
    </row>
    <row r="43" spans="1:9" x14ac:dyDescent="0.35">
      <c r="A43" s="33">
        <v>515</v>
      </c>
      <c r="B43" s="33">
        <f>$B$19</f>
        <v>0</v>
      </c>
      <c r="C43" s="34">
        <f>$B$20</f>
        <v>0</v>
      </c>
      <c r="D43" s="35">
        <f>$E$19</f>
        <v>0</v>
      </c>
      <c r="E43" s="36">
        <f>$E$21</f>
        <v>0</v>
      </c>
      <c r="F43" s="44" t="s">
        <v>69</v>
      </c>
      <c r="G43" s="37" t="s">
        <v>70</v>
      </c>
      <c r="H43" s="33" t="s">
        <v>0</v>
      </c>
      <c r="I43" s="33">
        <f>$B$15</f>
        <v>0</v>
      </c>
    </row>
    <row r="44" spans="1:9" x14ac:dyDescent="0.35">
      <c r="A44" s="33">
        <v>515</v>
      </c>
      <c r="B44" s="33">
        <f>$B$19</f>
        <v>0</v>
      </c>
      <c r="C44" s="34">
        <f>$B$20</f>
        <v>0</v>
      </c>
      <c r="D44" s="35">
        <f>$E$23</f>
        <v>0</v>
      </c>
      <c r="E44" s="36">
        <f>$E$25</f>
        <v>0</v>
      </c>
      <c r="F44" s="44" t="s">
        <v>69</v>
      </c>
      <c r="G44" s="37" t="s">
        <v>70</v>
      </c>
      <c r="H44" s="33" t="s">
        <v>0</v>
      </c>
      <c r="I44" s="33">
        <f>$B$15</f>
        <v>0</v>
      </c>
    </row>
    <row r="45" spans="1:9" x14ac:dyDescent="0.35">
      <c r="A45" s="33">
        <v>515</v>
      </c>
      <c r="B45" s="33">
        <f>$B$19</f>
        <v>0</v>
      </c>
      <c r="C45" s="34">
        <f>$B$20</f>
        <v>0</v>
      </c>
      <c r="D45" s="35">
        <f>$E$27</f>
        <v>0</v>
      </c>
      <c r="E45" s="36">
        <f>$E$29</f>
        <v>0</v>
      </c>
      <c r="F45" s="44" t="s">
        <v>69</v>
      </c>
      <c r="G45" s="37" t="s">
        <v>70</v>
      </c>
      <c r="H45" s="33" t="s">
        <v>0</v>
      </c>
      <c r="I45" s="33">
        <f>$B$15</f>
        <v>0</v>
      </c>
    </row>
    <row r="46" spans="1:9" x14ac:dyDescent="0.35">
      <c r="A46" s="33">
        <v>515</v>
      </c>
      <c r="B46" s="33">
        <f>$B$19</f>
        <v>0</v>
      </c>
      <c r="C46" s="34">
        <f>$B$20</f>
        <v>0</v>
      </c>
      <c r="D46" s="35">
        <f>$E$31</f>
        <v>0</v>
      </c>
      <c r="E46" s="36">
        <f>$E$33</f>
        <v>0</v>
      </c>
      <c r="F46" s="44" t="s">
        <v>69</v>
      </c>
      <c r="G46" s="37" t="s">
        <v>70</v>
      </c>
      <c r="H46" s="33" t="s">
        <v>0</v>
      </c>
      <c r="I46" s="33">
        <f>$B$15</f>
        <v>0</v>
      </c>
    </row>
    <row r="48" spans="1:9" x14ac:dyDescent="0.35">
      <c r="A48" s="32" t="s">
        <v>32</v>
      </c>
      <c r="B48" s="32" t="s">
        <v>33</v>
      </c>
      <c r="C48" s="32" t="s">
        <v>34</v>
      </c>
      <c r="D48" s="32" t="s">
        <v>35</v>
      </c>
      <c r="E48" s="32"/>
      <c r="F48" s="32" t="s">
        <v>18</v>
      </c>
      <c r="G48" s="32" t="s">
        <v>36</v>
      </c>
      <c r="H48" s="32" t="s">
        <v>37</v>
      </c>
      <c r="I48" s="32" t="s">
        <v>38</v>
      </c>
    </row>
    <row r="49" spans="1:9" x14ac:dyDescent="0.35">
      <c r="A49" s="33">
        <v>516</v>
      </c>
      <c r="B49" s="33">
        <f>$B$19</f>
        <v>0</v>
      </c>
      <c r="C49" s="34">
        <f>$B$20</f>
        <v>0</v>
      </c>
      <c r="D49" s="35">
        <f>$H$19</f>
        <v>0</v>
      </c>
      <c r="E49" s="33" t="s">
        <v>39</v>
      </c>
      <c r="F49" s="33">
        <f>H20</f>
        <v>0</v>
      </c>
      <c r="G49" s="33">
        <f>$H$23</f>
        <v>0</v>
      </c>
      <c r="H49" s="33" t="s">
        <v>0</v>
      </c>
      <c r="I49" s="33">
        <f>$B$15</f>
        <v>0</v>
      </c>
    </row>
    <row r="51" spans="1:9" x14ac:dyDescent="0.35">
      <c r="A51" s="32" t="s">
        <v>32</v>
      </c>
      <c r="B51" s="32" t="s">
        <v>33</v>
      </c>
      <c r="C51" s="32" t="s">
        <v>34</v>
      </c>
      <c r="D51" s="32" t="s">
        <v>40</v>
      </c>
      <c r="E51" s="32" t="s">
        <v>66</v>
      </c>
      <c r="F51" s="32" t="s">
        <v>67</v>
      </c>
      <c r="G51" s="32" t="s">
        <v>68</v>
      </c>
      <c r="H51" s="32" t="s">
        <v>37</v>
      </c>
      <c r="I51" s="32" t="s">
        <v>62</v>
      </c>
    </row>
    <row r="52" spans="1:9" x14ac:dyDescent="0.35">
      <c r="A52" s="33">
        <v>515</v>
      </c>
      <c r="B52" s="33">
        <f>$B$19</f>
        <v>0</v>
      </c>
      <c r="C52" s="34">
        <f>$B$20</f>
        <v>0</v>
      </c>
      <c r="D52" s="35">
        <f>$E$19</f>
        <v>0</v>
      </c>
      <c r="E52" s="36">
        <f>$E$21</f>
        <v>0</v>
      </c>
      <c r="F52" s="44" t="s">
        <v>71</v>
      </c>
      <c r="G52" s="37" t="s">
        <v>70</v>
      </c>
      <c r="H52" s="33" t="s">
        <v>0</v>
      </c>
      <c r="I52" s="33">
        <f>$B$15</f>
        <v>0</v>
      </c>
    </row>
    <row r="53" spans="1:9" x14ac:dyDescent="0.35">
      <c r="A53" s="33">
        <v>515</v>
      </c>
      <c r="B53" s="33">
        <f>$B$19</f>
        <v>0</v>
      </c>
      <c r="C53" s="34">
        <f>$B$20</f>
        <v>0</v>
      </c>
      <c r="D53" s="35">
        <f>$E$23</f>
        <v>0</v>
      </c>
      <c r="E53" s="36">
        <f>$E$25</f>
        <v>0</v>
      </c>
      <c r="F53" s="44" t="s">
        <v>71</v>
      </c>
      <c r="G53" s="37" t="s">
        <v>70</v>
      </c>
      <c r="H53" s="33" t="s">
        <v>0</v>
      </c>
      <c r="I53" s="33">
        <f>$B$15</f>
        <v>0</v>
      </c>
    </row>
    <row r="54" spans="1:9" x14ac:dyDescent="0.35">
      <c r="A54" s="33">
        <v>515</v>
      </c>
      <c r="B54" s="33">
        <f>$B$19</f>
        <v>0</v>
      </c>
      <c r="C54" s="34">
        <f>$B$20</f>
        <v>0</v>
      </c>
      <c r="D54" s="35">
        <f>$E$27</f>
        <v>0</v>
      </c>
      <c r="E54" s="36">
        <f>$E$29</f>
        <v>0</v>
      </c>
      <c r="F54" s="44" t="s">
        <v>71</v>
      </c>
      <c r="G54" s="37" t="s">
        <v>70</v>
      </c>
      <c r="H54" s="33" t="s">
        <v>0</v>
      </c>
      <c r="I54" s="33">
        <f>$B$15</f>
        <v>0</v>
      </c>
    </row>
    <row r="55" spans="1:9" x14ac:dyDescent="0.35">
      <c r="A55" s="33">
        <v>515</v>
      </c>
      <c r="B55" s="33">
        <f>$B$19</f>
        <v>0</v>
      </c>
      <c r="C55" s="34">
        <f>$B$20</f>
        <v>0</v>
      </c>
      <c r="D55" s="35">
        <f>$E$31</f>
        <v>0</v>
      </c>
      <c r="E55" s="36">
        <f>$E$33</f>
        <v>0</v>
      </c>
      <c r="F55" s="44" t="s">
        <v>71</v>
      </c>
      <c r="G55" s="37" t="s">
        <v>70</v>
      </c>
      <c r="H55" s="33" t="s">
        <v>0</v>
      </c>
      <c r="I55" s="33">
        <f>$B$15</f>
        <v>0</v>
      </c>
    </row>
    <row r="57" spans="1:9" x14ac:dyDescent="0.35">
      <c r="A57" s="32" t="s">
        <v>32</v>
      </c>
      <c r="B57" s="32" t="s">
        <v>33</v>
      </c>
      <c r="C57" s="32" t="s">
        <v>34</v>
      </c>
      <c r="D57" s="32" t="s">
        <v>40</v>
      </c>
      <c r="E57" s="32" t="s">
        <v>41</v>
      </c>
      <c r="F57" s="32" t="s">
        <v>42</v>
      </c>
      <c r="G57" s="32" t="s">
        <v>43</v>
      </c>
      <c r="H57" s="32" t="s">
        <v>37</v>
      </c>
      <c r="I57" s="32" t="s">
        <v>62</v>
      </c>
    </row>
    <row r="58" spans="1:9" x14ac:dyDescent="0.35">
      <c r="A58" s="33">
        <v>512</v>
      </c>
      <c r="B58" s="33">
        <f>$B$19</f>
        <v>0</v>
      </c>
      <c r="C58" s="34">
        <f>$B$20</f>
        <v>0</v>
      </c>
      <c r="D58" s="35">
        <f>$E$19</f>
        <v>0</v>
      </c>
      <c r="E58" s="36">
        <f>$H$25</f>
        <v>0</v>
      </c>
      <c r="F58" s="44" t="s">
        <v>44</v>
      </c>
      <c r="G58" s="37" t="e">
        <f>EOMONTH($B$16,-1)</f>
        <v>#NUM!</v>
      </c>
      <c r="H58" s="33" t="s">
        <v>0</v>
      </c>
      <c r="I58" s="33">
        <f>$B$15</f>
        <v>0</v>
      </c>
    </row>
    <row r="59" spans="1:9" x14ac:dyDescent="0.35">
      <c r="A59" s="33">
        <v>512</v>
      </c>
      <c r="B59" s="33">
        <f>$B$19</f>
        <v>0</v>
      </c>
      <c r="C59" s="34">
        <f>$B$20</f>
        <v>0</v>
      </c>
      <c r="D59" s="35">
        <f>$E$23</f>
        <v>0</v>
      </c>
      <c r="E59" s="36">
        <f>$H$26</f>
        <v>0</v>
      </c>
      <c r="F59" s="44" t="s">
        <v>44</v>
      </c>
      <c r="G59" s="37" t="e">
        <f>EOMONTH($B$16,-1)</f>
        <v>#NUM!</v>
      </c>
      <c r="H59" s="33" t="s">
        <v>0</v>
      </c>
      <c r="I59" s="33">
        <f>$B$15</f>
        <v>0</v>
      </c>
    </row>
    <row r="60" spans="1:9" x14ac:dyDescent="0.35">
      <c r="A60" s="33">
        <v>512</v>
      </c>
      <c r="B60" s="33">
        <f>$B$19</f>
        <v>0</v>
      </c>
      <c r="C60" s="34">
        <f>$B$20</f>
        <v>0</v>
      </c>
      <c r="D60" s="35">
        <f>$E$27</f>
        <v>0</v>
      </c>
      <c r="E60" s="36">
        <f>$H$27</f>
        <v>0</v>
      </c>
      <c r="F60" s="44" t="s">
        <v>44</v>
      </c>
      <c r="G60" s="37" t="e">
        <f>EOMONTH($B$16,-1)</f>
        <v>#NUM!</v>
      </c>
      <c r="H60" s="33" t="s">
        <v>0</v>
      </c>
      <c r="I60" s="33">
        <f>$B$15</f>
        <v>0</v>
      </c>
    </row>
    <row r="61" spans="1:9" x14ac:dyDescent="0.35">
      <c r="A61" s="33">
        <v>512</v>
      </c>
      <c r="B61" s="33">
        <f>$B$19</f>
        <v>0</v>
      </c>
      <c r="C61" s="34">
        <f>$B$20</f>
        <v>0</v>
      </c>
      <c r="D61" s="35">
        <f>$E$31</f>
        <v>0</v>
      </c>
      <c r="E61" s="36">
        <f>$H$28</f>
        <v>0</v>
      </c>
      <c r="F61" s="44" t="s">
        <v>44</v>
      </c>
      <c r="G61" s="37" t="e">
        <f>EOMONTH($B$16,-1)</f>
        <v>#NUM!</v>
      </c>
      <c r="H61" s="33" t="s">
        <v>0</v>
      </c>
      <c r="I61" s="33">
        <f>$B$15</f>
        <v>0</v>
      </c>
    </row>
  </sheetData>
  <mergeCells count="1">
    <mergeCell ref="A18:B18"/>
  </mergeCells>
  <hyperlinks>
    <hyperlink ref="A12" location="Examples!A65" display="View Complex A Example" xr:uid="{CD766C1B-8290-4563-A2BA-1A71C8955FE1}"/>
  </hyperlinks>
  <pageMargins left="0.7" right="0.7" top="0.75" bottom="0.75" header="0.3" footer="0.3"/>
  <pageSetup scale="67" fitToHeight="0" orientation="landscape" r:id="rId1"/>
  <headerFooter>
    <oddFooter xml:space="preserve">&amp;C&amp;P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C210-BB15-407F-8459-E7F9D46E6392}">
  <sheetPr>
    <tabColor theme="7" tint="0.59999389629810485"/>
    <pageSetUpPr fitToPage="1"/>
  </sheetPr>
  <dimension ref="A1:I61"/>
  <sheetViews>
    <sheetView zoomScaleNormal="100" workbookViewId="0"/>
  </sheetViews>
  <sheetFormatPr defaultRowHeight="18" x14ac:dyDescent="0.35"/>
  <cols>
    <col min="1" max="1" width="20.19921875" style="2" customWidth="1"/>
    <col min="2" max="2" width="16.59765625" style="2" customWidth="1"/>
    <col min="3" max="3" width="8.796875" style="2"/>
    <col min="4" max="4" width="24" style="2" bestFit="1" customWidth="1"/>
    <col min="5" max="5" width="23.8984375" style="2" customWidth="1"/>
    <col min="6" max="6" width="12.5" style="2" customWidth="1"/>
    <col min="7" max="7" width="24.59765625" style="2" customWidth="1"/>
    <col min="8" max="8" width="22.09765625" style="2" bestFit="1" customWidth="1"/>
    <col min="9" max="9" width="15.59765625" style="2" bestFit="1" customWidth="1"/>
    <col min="10" max="16384" width="8.796875" style="2"/>
  </cols>
  <sheetData>
    <row r="1" spans="1:2" ht="28.2" x14ac:dyDescent="0.5">
      <c r="A1" s="41" t="s">
        <v>0</v>
      </c>
    </row>
    <row r="2" spans="1:2" ht="20.399999999999999" x14ac:dyDescent="0.35">
      <c r="A2" s="14" t="s">
        <v>4</v>
      </c>
      <c r="B2" s="16"/>
    </row>
    <row r="4" spans="1:2" ht="20.399999999999999" x14ac:dyDescent="0.35">
      <c r="A4" s="9" t="s">
        <v>96</v>
      </c>
    </row>
    <row r="6" spans="1:2" x14ac:dyDescent="0.35">
      <c r="A6" s="2" t="s">
        <v>46</v>
      </c>
      <c r="B6" s="2" t="s">
        <v>77</v>
      </c>
    </row>
    <row r="7" spans="1:2" x14ac:dyDescent="0.35">
      <c r="B7" s="2" t="s">
        <v>47</v>
      </c>
    </row>
    <row r="8" spans="1:2" x14ac:dyDescent="0.35">
      <c r="B8" s="2" t="s">
        <v>98</v>
      </c>
    </row>
    <row r="9" spans="1:2" x14ac:dyDescent="0.35">
      <c r="B9" s="2" t="s">
        <v>29</v>
      </c>
    </row>
    <row r="10" spans="1:2" x14ac:dyDescent="0.35">
      <c r="B10" s="2" t="s">
        <v>60</v>
      </c>
    </row>
    <row r="11" spans="1:2" x14ac:dyDescent="0.35">
      <c r="B11" s="2" t="s">
        <v>97</v>
      </c>
    </row>
    <row r="12" spans="1:2" x14ac:dyDescent="0.35">
      <c r="A12" s="57" t="s">
        <v>76</v>
      </c>
      <c r="B12" s="16"/>
    </row>
    <row r="14" spans="1:2" ht="22.8" x14ac:dyDescent="0.4">
      <c r="A14" s="40" t="s">
        <v>0</v>
      </c>
    </row>
    <row r="15" spans="1:2" x14ac:dyDescent="0.35">
      <c r="A15" s="2" t="s">
        <v>28</v>
      </c>
      <c r="B15" s="7"/>
    </row>
    <row r="16" spans="1:2" x14ac:dyDescent="0.35">
      <c r="A16" s="2" t="s">
        <v>31</v>
      </c>
      <c r="B16" s="46"/>
    </row>
    <row r="18" spans="1:8" x14ac:dyDescent="0.35">
      <c r="A18" s="58" t="s">
        <v>2</v>
      </c>
      <c r="B18" s="58"/>
      <c r="D18" s="39" t="s">
        <v>64</v>
      </c>
      <c r="E18" s="39"/>
      <c r="G18" s="39" t="s">
        <v>63</v>
      </c>
      <c r="H18" s="39"/>
    </row>
    <row r="19" spans="1:8" x14ac:dyDescent="0.35">
      <c r="A19" s="2" t="s">
        <v>15</v>
      </c>
      <c r="B19" s="7"/>
      <c r="D19" s="2" t="s">
        <v>48</v>
      </c>
      <c r="E19" s="48"/>
      <c r="G19" s="2" t="s">
        <v>17</v>
      </c>
      <c r="H19" s="51"/>
    </row>
    <row r="20" spans="1:8" x14ac:dyDescent="0.35">
      <c r="A20" s="2" t="s">
        <v>45</v>
      </c>
      <c r="B20" s="47"/>
      <c r="D20" s="2" t="s">
        <v>20</v>
      </c>
      <c r="E20" s="49"/>
      <c r="G20" s="2" t="s">
        <v>18</v>
      </c>
      <c r="H20" s="7"/>
    </row>
    <row r="21" spans="1:8" x14ac:dyDescent="0.35">
      <c r="A21" s="2" t="s">
        <v>17</v>
      </c>
      <c r="B21" s="7"/>
      <c r="D21" s="2" t="s">
        <v>90</v>
      </c>
      <c r="E21" s="50"/>
    </row>
    <row r="22" spans="1:8" x14ac:dyDescent="0.35">
      <c r="A22" s="2" t="s">
        <v>30</v>
      </c>
      <c r="B22" s="46"/>
      <c r="D22" s="2" t="s">
        <v>24</v>
      </c>
      <c r="E22" s="50"/>
      <c r="G22" s="4" t="s">
        <v>54</v>
      </c>
    </row>
    <row r="23" spans="1:8" x14ac:dyDescent="0.35">
      <c r="A23" s="2" t="s">
        <v>18</v>
      </c>
      <c r="B23" s="7"/>
      <c r="D23" s="15" t="s">
        <v>48</v>
      </c>
      <c r="E23" s="48"/>
      <c r="G23" s="2" t="s">
        <v>19</v>
      </c>
      <c r="H23" s="16">
        <f>IF(H19&gt;600000,IF(H20-(B23-B24)&gt;0,H20-(B23-B24),0),H20)</f>
        <v>0</v>
      </c>
    </row>
    <row r="24" spans="1:8" x14ac:dyDescent="0.35">
      <c r="A24" s="2" t="s">
        <v>19</v>
      </c>
      <c r="B24" s="7"/>
      <c r="D24" s="15" t="s">
        <v>21</v>
      </c>
      <c r="E24" s="49"/>
      <c r="G24" s="2" t="s">
        <v>55</v>
      </c>
      <c r="H24" s="20">
        <f>B23-B24</f>
        <v>0</v>
      </c>
    </row>
    <row r="25" spans="1:8" x14ac:dyDescent="0.35">
      <c r="D25" s="15" t="s">
        <v>91</v>
      </c>
      <c r="E25" s="50"/>
      <c r="G25" s="2" t="s">
        <v>50</v>
      </c>
      <c r="H25" s="27">
        <f>IF($H$19&lt;600000, 0,($E$21/$H$20)*$H$24)</f>
        <v>0</v>
      </c>
    </row>
    <row r="26" spans="1:8" x14ac:dyDescent="0.35">
      <c r="D26" s="15" t="s">
        <v>25</v>
      </c>
      <c r="E26" s="50"/>
      <c r="G26" s="2" t="s">
        <v>51</v>
      </c>
      <c r="H26" s="27">
        <f>IF($H$19&lt;600000, 0,($E$25/$H$20)*$H$24)</f>
        <v>0</v>
      </c>
    </row>
    <row r="27" spans="1:8" x14ac:dyDescent="0.35">
      <c r="D27" s="2" t="s">
        <v>48</v>
      </c>
      <c r="E27" s="48"/>
      <c r="G27" s="2" t="s">
        <v>52</v>
      </c>
      <c r="H27" s="27">
        <f>IF($H$19&lt;600000, 0,($E$29/$H$20)*$H$24)</f>
        <v>0</v>
      </c>
    </row>
    <row r="28" spans="1:8" x14ac:dyDescent="0.35">
      <c r="D28" s="2" t="s">
        <v>22</v>
      </c>
      <c r="E28" s="49"/>
      <c r="G28" s="2" t="s">
        <v>53</v>
      </c>
      <c r="H28" s="27">
        <f>IF($H$19&lt;600000, 0,($E$33/$H$20)*$H$24)</f>
        <v>0</v>
      </c>
    </row>
    <row r="29" spans="1:8" x14ac:dyDescent="0.35">
      <c r="D29" s="2" t="s">
        <v>92</v>
      </c>
      <c r="E29" s="50"/>
    </row>
    <row r="30" spans="1:8" x14ac:dyDescent="0.35">
      <c r="D30" s="2" t="s">
        <v>26</v>
      </c>
      <c r="E30" s="50"/>
    </row>
    <row r="31" spans="1:8" ht="21" x14ac:dyDescent="0.6">
      <c r="A31" s="53"/>
      <c r="D31" s="15" t="s">
        <v>48</v>
      </c>
      <c r="E31" s="48"/>
    </row>
    <row r="32" spans="1:8" x14ac:dyDescent="0.35">
      <c r="D32" s="15" t="s">
        <v>23</v>
      </c>
      <c r="E32" s="49"/>
    </row>
    <row r="33" spans="1:9" x14ac:dyDescent="0.35">
      <c r="D33" s="15" t="s">
        <v>93</v>
      </c>
      <c r="E33" s="50"/>
    </row>
    <row r="34" spans="1:9" x14ac:dyDescent="0.35">
      <c r="D34" s="15" t="s">
        <v>27</v>
      </c>
      <c r="E34" s="50"/>
    </row>
    <row r="36" spans="1:9" x14ac:dyDescent="0.35">
      <c r="A36" s="32" t="s">
        <v>32</v>
      </c>
      <c r="B36" s="32" t="s">
        <v>33</v>
      </c>
      <c r="C36" s="32" t="s">
        <v>34</v>
      </c>
      <c r="D36" s="32" t="s">
        <v>40</v>
      </c>
      <c r="E36" s="32" t="s">
        <v>41</v>
      </c>
      <c r="F36" s="32" t="s">
        <v>42</v>
      </c>
      <c r="G36" s="32" t="s">
        <v>43</v>
      </c>
      <c r="H36" s="32" t="s">
        <v>37</v>
      </c>
      <c r="I36" s="32" t="s">
        <v>62</v>
      </c>
    </row>
    <row r="37" spans="1:9" x14ac:dyDescent="0.35">
      <c r="A37" s="33">
        <v>512</v>
      </c>
      <c r="B37" s="33">
        <f>$B$19</f>
        <v>0</v>
      </c>
      <c r="C37" s="34">
        <f>$B$20</f>
        <v>0</v>
      </c>
      <c r="D37" s="35">
        <f>$E$19</f>
        <v>0</v>
      </c>
      <c r="E37" s="36">
        <f>$E$22</f>
        <v>0</v>
      </c>
      <c r="F37" s="44" t="s">
        <v>65</v>
      </c>
      <c r="G37" s="37" t="s">
        <v>89</v>
      </c>
      <c r="H37" s="33" t="s">
        <v>0</v>
      </c>
      <c r="I37" s="33">
        <f>$B$15</f>
        <v>0</v>
      </c>
    </row>
    <row r="38" spans="1:9" x14ac:dyDescent="0.35">
      <c r="A38" s="33">
        <v>512</v>
      </c>
      <c r="B38" s="33">
        <f>$B$19</f>
        <v>0</v>
      </c>
      <c r="C38" s="34">
        <f>$B$20</f>
        <v>0</v>
      </c>
      <c r="D38" s="35">
        <f>$E$23</f>
        <v>0</v>
      </c>
      <c r="E38" s="36">
        <f>$E$26</f>
        <v>0</v>
      </c>
      <c r="F38" s="44" t="s">
        <v>65</v>
      </c>
      <c r="G38" s="37" t="s">
        <v>89</v>
      </c>
      <c r="H38" s="33" t="s">
        <v>0</v>
      </c>
      <c r="I38" s="33">
        <f>$B$15</f>
        <v>0</v>
      </c>
    </row>
    <row r="39" spans="1:9" x14ac:dyDescent="0.35">
      <c r="A39" s="33">
        <v>512</v>
      </c>
      <c r="B39" s="33">
        <f>$B$19</f>
        <v>0</v>
      </c>
      <c r="C39" s="34">
        <f>$B$20</f>
        <v>0</v>
      </c>
      <c r="D39" s="35">
        <f>$E$27</f>
        <v>0</v>
      </c>
      <c r="E39" s="36">
        <f>$E$30</f>
        <v>0</v>
      </c>
      <c r="F39" s="44" t="s">
        <v>65</v>
      </c>
      <c r="G39" s="37" t="s">
        <v>89</v>
      </c>
      <c r="H39" s="33" t="s">
        <v>0</v>
      </c>
      <c r="I39" s="33">
        <f>$B$15</f>
        <v>0</v>
      </c>
    </row>
    <row r="40" spans="1:9" x14ac:dyDescent="0.35">
      <c r="A40" s="33">
        <v>512</v>
      </c>
      <c r="B40" s="33">
        <f>$B$19</f>
        <v>0</v>
      </c>
      <c r="C40" s="34">
        <f>$B$20</f>
        <v>0</v>
      </c>
      <c r="D40" s="35">
        <f>$E$31</f>
        <v>0</v>
      </c>
      <c r="E40" s="36">
        <f>$E$34</f>
        <v>0</v>
      </c>
      <c r="F40" s="44" t="s">
        <v>65</v>
      </c>
      <c r="G40" s="37" t="s">
        <v>89</v>
      </c>
      <c r="H40" s="33" t="s">
        <v>0</v>
      </c>
      <c r="I40" s="33">
        <f>$B$15</f>
        <v>0</v>
      </c>
    </row>
    <row r="42" spans="1:9" x14ac:dyDescent="0.35">
      <c r="A42" s="32" t="s">
        <v>32</v>
      </c>
      <c r="B42" s="32" t="s">
        <v>33</v>
      </c>
      <c r="C42" s="32" t="s">
        <v>34</v>
      </c>
      <c r="D42" s="32" t="s">
        <v>40</v>
      </c>
      <c r="E42" s="32" t="s">
        <v>66</v>
      </c>
      <c r="F42" s="32" t="s">
        <v>67</v>
      </c>
      <c r="G42" s="32" t="s">
        <v>68</v>
      </c>
      <c r="H42" s="32" t="s">
        <v>37</v>
      </c>
      <c r="I42" s="32" t="s">
        <v>62</v>
      </c>
    </row>
    <row r="43" spans="1:9" x14ac:dyDescent="0.35">
      <c r="A43" s="33">
        <v>515</v>
      </c>
      <c r="B43" s="33">
        <f>$B$19</f>
        <v>0</v>
      </c>
      <c r="C43" s="34">
        <f>$B$20</f>
        <v>0</v>
      </c>
      <c r="D43" s="35">
        <f>$E$19</f>
        <v>0</v>
      </c>
      <c r="E43" s="36">
        <f>$E$21</f>
        <v>0</v>
      </c>
      <c r="F43" s="44" t="s">
        <v>69</v>
      </c>
      <c r="G43" s="37" t="s">
        <v>79</v>
      </c>
      <c r="H43" s="33" t="s">
        <v>0</v>
      </c>
      <c r="I43" s="33">
        <f>$B$15</f>
        <v>0</v>
      </c>
    </row>
    <row r="44" spans="1:9" x14ac:dyDescent="0.35">
      <c r="A44" s="33">
        <v>515</v>
      </c>
      <c r="B44" s="33">
        <f>$B$19</f>
        <v>0</v>
      </c>
      <c r="C44" s="34">
        <f>$B$20</f>
        <v>0</v>
      </c>
      <c r="D44" s="35">
        <f>$E$23</f>
        <v>0</v>
      </c>
      <c r="E44" s="36">
        <f>$E$25</f>
        <v>0</v>
      </c>
      <c r="F44" s="44" t="s">
        <v>69</v>
      </c>
      <c r="G44" s="37" t="s">
        <v>79</v>
      </c>
      <c r="H44" s="33" t="s">
        <v>0</v>
      </c>
      <c r="I44" s="33">
        <f>$B$15</f>
        <v>0</v>
      </c>
    </row>
    <row r="45" spans="1:9" x14ac:dyDescent="0.35">
      <c r="A45" s="33">
        <v>515</v>
      </c>
      <c r="B45" s="33">
        <f>$B$19</f>
        <v>0</v>
      </c>
      <c r="C45" s="34">
        <f>$B$20</f>
        <v>0</v>
      </c>
      <c r="D45" s="35">
        <f>$E$27</f>
        <v>0</v>
      </c>
      <c r="E45" s="36">
        <f>$E$29</f>
        <v>0</v>
      </c>
      <c r="F45" s="44" t="s">
        <v>69</v>
      </c>
      <c r="G45" s="37" t="s">
        <v>79</v>
      </c>
      <c r="H45" s="33" t="s">
        <v>0</v>
      </c>
      <c r="I45" s="33">
        <f>$B$15</f>
        <v>0</v>
      </c>
    </row>
    <row r="46" spans="1:9" x14ac:dyDescent="0.35">
      <c r="A46" s="33">
        <v>515</v>
      </c>
      <c r="B46" s="33">
        <f>$B$19</f>
        <v>0</v>
      </c>
      <c r="C46" s="34">
        <f>$B$20</f>
        <v>0</v>
      </c>
      <c r="D46" s="35">
        <f>$E$31</f>
        <v>0</v>
      </c>
      <c r="E46" s="36">
        <f>$E$33</f>
        <v>0</v>
      </c>
      <c r="F46" s="44" t="s">
        <v>69</v>
      </c>
      <c r="G46" s="37" t="s">
        <v>79</v>
      </c>
      <c r="H46" s="33" t="s">
        <v>0</v>
      </c>
      <c r="I46" s="33">
        <f>$B$15</f>
        <v>0</v>
      </c>
    </row>
    <row r="48" spans="1:9" x14ac:dyDescent="0.35">
      <c r="A48" s="32" t="s">
        <v>32</v>
      </c>
      <c r="B48" s="32" t="s">
        <v>33</v>
      </c>
      <c r="C48" s="32" t="s">
        <v>34</v>
      </c>
      <c r="D48" s="32" t="s">
        <v>35</v>
      </c>
      <c r="E48" s="32"/>
      <c r="F48" s="32" t="s">
        <v>18</v>
      </c>
      <c r="G48" s="32" t="s">
        <v>36</v>
      </c>
      <c r="H48" s="32" t="s">
        <v>37</v>
      </c>
      <c r="I48" s="32" t="s">
        <v>38</v>
      </c>
    </row>
    <row r="49" spans="1:9" x14ac:dyDescent="0.35">
      <c r="A49" s="33">
        <v>516</v>
      </c>
      <c r="B49" s="33">
        <f>$B$19</f>
        <v>0</v>
      </c>
      <c r="C49" s="34">
        <f>$B$20</f>
        <v>0</v>
      </c>
      <c r="D49" s="35">
        <f>$H$19</f>
        <v>0</v>
      </c>
      <c r="E49" s="33" t="s">
        <v>39</v>
      </c>
      <c r="F49" s="33">
        <f>H20</f>
        <v>0</v>
      </c>
      <c r="G49" s="33">
        <f>$H$23</f>
        <v>0</v>
      </c>
      <c r="H49" s="33" t="s">
        <v>0</v>
      </c>
      <c r="I49" s="33">
        <f>$B$15</f>
        <v>0</v>
      </c>
    </row>
    <row r="51" spans="1:9" x14ac:dyDescent="0.35">
      <c r="A51" s="32" t="s">
        <v>32</v>
      </c>
      <c r="B51" s="32" t="s">
        <v>33</v>
      </c>
      <c r="C51" s="32" t="s">
        <v>34</v>
      </c>
      <c r="D51" s="32" t="s">
        <v>40</v>
      </c>
      <c r="E51" s="32" t="s">
        <v>66</v>
      </c>
      <c r="F51" s="32" t="s">
        <v>67</v>
      </c>
      <c r="G51" s="32" t="s">
        <v>68</v>
      </c>
      <c r="H51" s="32" t="s">
        <v>37</v>
      </c>
      <c r="I51" s="32" t="s">
        <v>62</v>
      </c>
    </row>
    <row r="52" spans="1:9" x14ac:dyDescent="0.35">
      <c r="A52" s="33">
        <v>515</v>
      </c>
      <c r="B52" s="33">
        <f>$B$19</f>
        <v>0</v>
      </c>
      <c r="C52" s="34">
        <f>$B$20</f>
        <v>0</v>
      </c>
      <c r="D52" s="35">
        <f>$E$19</f>
        <v>0</v>
      </c>
      <c r="E52" s="36">
        <f>$E$21</f>
        <v>0</v>
      </c>
      <c r="F52" s="44" t="s">
        <v>71</v>
      </c>
      <c r="G52" s="37" t="s">
        <v>80</v>
      </c>
      <c r="H52" s="33" t="s">
        <v>0</v>
      </c>
      <c r="I52" s="33">
        <f>$B$15</f>
        <v>0</v>
      </c>
    </row>
    <row r="53" spans="1:9" x14ac:dyDescent="0.35">
      <c r="A53" s="33">
        <v>515</v>
      </c>
      <c r="B53" s="33">
        <f>$B$19</f>
        <v>0</v>
      </c>
      <c r="C53" s="34">
        <f>$B$20</f>
        <v>0</v>
      </c>
      <c r="D53" s="35">
        <f>$E$23</f>
        <v>0</v>
      </c>
      <c r="E53" s="36">
        <f>$E$25</f>
        <v>0</v>
      </c>
      <c r="F53" s="44" t="s">
        <v>71</v>
      </c>
      <c r="G53" s="37" t="s">
        <v>80</v>
      </c>
      <c r="H53" s="33" t="s">
        <v>0</v>
      </c>
      <c r="I53" s="33">
        <f>$B$15</f>
        <v>0</v>
      </c>
    </row>
    <row r="54" spans="1:9" x14ac:dyDescent="0.35">
      <c r="A54" s="33">
        <v>515</v>
      </c>
      <c r="B54" s="33">
        <f>$B$19</f>
        <v>0</v>
      </c>
      <c r="C54" s="34">
        <f>$B$20</f>
        <v>0</v>
      </c>
      <c r="D54" s="35">
        <f>$E$27</f>
        <v>0</v>
      </c>
      <c r="E54" s="36">
        <f>$E$29</f>
        <v>0</v>
      </c>
      <c r="F54" s="44" t="s">
        <v>71</v>
      </c>
      <c r="G54" s="37" t="s">
        <v>80</v>
      </c>
      <c r="H54" s="33" t="s">
        <v>0</v>
      </c>
      <c r="I54" s="33">
        <f>$B$15</f>
        <v>0</v>
      </c>
    </row>
    <row r="55" spans="1:9" x14ac:dyDescent="0.35">
      <c r="A55" s="33">
        <v>515</v>
      </c>
      <c r="B55" s="33">
        <f>$B$19</f>
        <v>0</v>
      </c>
      <c r="C55" s="34">
        <f>$B$20</f>
        <v>0</v>
      </c>
      <c r="D55" s="35">
        <f>$E$31</f>
        <v>0</v>
      </c>
      <c r="E55" s="36">
        <f>$E$33</f>
        <v>0</v>
      </c>
      <c r="F55" s="44" t="s">
        <v>71</v>
      </c>
      <c r="G55" s="37" t="s">
        <v>80</v>
      </c>
      <c r="H55" s="33" t="s">
        <v>0</v>
      </c>
      <c r="I55" s="33">
        <f>$B$15</f>
        <v>0</v>
      </c>
    </row>
    <row r="57" spans="1:9" x14ac:dyDescent="0.35">
      <c r="A57" s="32" t="s">
        <v>32</v>
      </c>
      <c r="B57" s="32" t="s">
        <v>33</v>
      </c>
      <c r="C57" s="32" t="s">
        <v>34</v>
      </c>
      <c r="D57" s="32" t="s">
        <v>40</v>
      </c>
      <c r="E57" s="32" t="s">
        <v>41</v>
      </c>
      <c r="F57" s="32" t="s">
        <v>42</v>
      </c>
      <c r="G57" s="32" t="s">
        <v>43</v>
      </c>
      <c r="H57" s="32" t="s">
        <v>37</v>
      </c>
      <c r="I57" s="32" t="s">
        <v>62</v>
      </c>
    </row>
    <row r="58" spans="1:9" x14ac:dyDescent="0.35">
      <c r="A58" s="33">
        <v>512</v>
      </c>
      <c r="B58" s="33">
        <f>$B$19</f>
        <v>0</v>
      </c>
      <c r="C58" s="34">
        <f>$B$20</f>
        <v>0</v>
      </c>
      <c r="D58" s="35">
        <f>$E$19</f>
        <v>0</v>
      </c>
      <c r="E58" s="36">
        <f>$H$25</f>
        <v>0</v>
      </c>
      <c r="F58" s="44" t="s">
        <v>44</v>
      </c>
      <c r="G58" s="37" t="e">
        <f>EOMONTH($B$16,-1)</f>
        <v>#NUM!</v>
      </c>
      <c r="H58" s="33" t="s">
        <v>0</v>
      </c>
      <c r="I58" s="33">
        <f>$B$15</f>
        <v>0</v>
      </c>
    </row>
    <row r="59" spans="1:9" x14ac:dyDescent="0.35">
      <c r="A59" s="33">
        <v>512</v>
      </c>
      <c r="B59" s="33">
        <f>$B$19</f>
        <v>0</v>
      </c>
      <c r="C59" s="34">
        <f>$B$20</f>
        <v>0</v>
      </c>
      <c r="D59" s="35">
        <f>$E$23</f>
        <v>0</v>
      </c>
      <c r="E59" s="36">
        <f>$H$26</f>
        <v>0</v>
      </c>
      <c r="F59" s="44" t="s">
        <v>44</v>
      </c>
      <c r="G59" s="37" t="e">
        <f>EOMONTH($B$16,-1)</f>
        <v>#NUM!</v>
      </c>
      <c r="H59" s="33" t="s">
        <v>0</v>
      </c>
      <c r="I59" s="33">
        <f>$B$15</f>
        <v>0</v>
      </c>
    </row>
    <row r="60" spans="1:9" x14ac:dyDescent="0.35">
      <c r="A60" s="33">
        <v>512</v>
      </c>
      <c r="B60" s="33">
        <f>$B$19</f>
        <v>0</v>
      </c>
      <c r="C60" s="34">
        <f>$B$20</f>
        <v>0</v>
      </c>
      <c r="D60" s="35">
        <f>$E$27</f>
        <v>0</v>
      </c>
      <c r="E60" s="36">
        <f>$H$27</f>
        <v>0</v>
      </c>
      <c r="F60" s="44" t="s">
        <v>44</v>
      </c>
      <c r="G60" s="37" t="e">
        <f>EOMONTH($B$16,-1)</f>
        <v>#NUM!</v>
      </c>
      <c r="H60" s="33" t="s">
        <v>0</v>
      </c>
      <c r="I60" s="33">
        <f>$B$15</f>
        <v>0</v>
      </c>
    </row>
    <row r="61" spans="1:9" x14ac:dyDescent="0.35">
      <c r="A61" s="33">
        <v>512</v>
      </c>
      <c r="B61" s="33">
        <f>$B$19</f>
        <v>0</v>
      </c>
      <c r="C61" s="34">
        <f>$B$20</f>
        <v>0</v>
      </c>
      <c r="D61" s="35">
        <f>$E$31</f>
        <v>0</v>
      </c>
      <c r="E61" s="36">
        <f>$H$28</f>
        <v>0</v>
      </c>
      <c r="F61" s="44" t="s">
        <v>44</v>
      </c>
      <c r="G61" s="37" t="e">
        <f>EOMONTH($B$16,-1)</f>
        <v>#NUM!</v>
      </c>
      <c r="H61" s="33" t="s">
        <v>0</v>
      </c>
      <c r="I61" s="33">
        <f>$B$15</f>
        <v>0</v>
      </c>
    </row>
  </sheetData>
  <mergeCells count="1">
    <mergeCell ref="A18:B18"/>
  </mergeCells>
  <hyperlinks>
    <hyperlink ref="A12" location="Examples!A120" display="View Complex B Example" xr:uid="{4C6D0BD2-4925-4B17-AE4D-7EB6D871E811}"/>
  </hyperlinks>
  <pageMargins left="0.7" right="0.7" top="0.75" bottom="0.75" header="0.3" footer="0.3"/>
  <pageSetup scale="67" fitToHeight="0" orientation="landscape" r:id="rId1"/>
  <headerFooter>
    <oddFooter xml:space="preserve">&amp;C&amp;P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E3EC-7A47-4E5F-82FE-1C615C59EB46}">
  <sheetPr>
    <pageSetUpPr fitToPage="1"/>
  </sheetPr>
  <dimension ref="A1:I141"/>
  <sheetViews>
    <sheetView workbookViewId="0"/>
  </sheetViews>
  <sheetFormatPr defaultRowHeight="18" x14ac:dyDescent="0.35"/>
  <cols>
    <col min="1" max="1" width="23.69921875" style="2" customWidth="1"/>
    <col min="2" max="2" width="20.19921875" style="2" bestFit="1" customWidth="1"/>
    <col min="3" max="3" width="8.796875" style="2"/>
    <col min="4" max="4" width="24" style="2" bestFit="1" customWidth="1"/>
    <col min="5" max="5" width="23.8984375" style="2" customWidth="1"/>
    <col min="6" max="6" width="11" style="2" bestFit="1" customWidth="1"/>
    <col min="7" max="7" width="30.09765625" style="2" bestFit="1" customWidth="1"/>
    <col min="8" max="8" width="22.09765625" style="2" bestFit="1" customWidth="1"/>
    <col min="9" max="9" width="20.19921875" style="2" bestFit="1" customWidth="1"/>
    <col min="10" max="16384" width="8.796875" style="2"/>
  </cols>
  <sheetData>
    <row r="1" spans="1:8" x14ac:dyDescent="0.35">
      <c r="A1" s="2" t="s">
        <v>87</v>
      </c>
    </row>
    <row r="2" spans="1:8" x14ac:dyDescent="0.35">
      <c r="A2" s="54" t="s">
        <v>56</v>
      </c>
    </row>
    <row r="3" spans="1:8" x14ac:dyDescent="0.35">
      <c r="A3" s="55" t="s">
        <v>75</v>
      </c>
    </row>
    <row r="4" spans="1:8" x14ac:dyDescent="0.35">
      <c r="A4" s="56" t="s">
        <v>88</v>
      </c>
    </row>
    <row r="6" spans="1:8" ht="28.2" x14ac:dyDescent="0.5">
      <c r="A6" s="41" t="s">
        <v>5</v>
      </c>
    </row>
    <row r="7" spans="1:8" ht="20.399999999999999" x14ac:dyDescent="0.35">
      <c r="A7" s="12" t="s">
        <v>56</v>
      </c>
    </row>
    <row r="9" spans="1:8" ht="22.8" x14ac:dyDescent="0.4">
      <c r="A9" s="40" t="s">
        <v>0</v>
      </c>
    </row>
    <row r="10" spans="1:8" x14ac:dyDescent="0.35">
      <c r="A10" s="2" t="s">
        <v>28</v>
      </c>
      <c r="B10" s="5" t="s">
        <v>56</v>
      </c>
    </row>
    <row r="11" spans="1:8" x14ac:dyDescent="0.35">
      <c r="A11" s="2" t="s">
        <v>31</v>
      </c>
      <c r="B11" s="18">
        <v>45776</v>
      </c>
    </row>
    <row r="13" spans="1:8" x14ac:dyDescent="0.35">
      <c r="A13" s="58" t="s">
        <v>2</v>
      </c>
      <c r="B13" s="58"/>
      <c r="D13" s="58" t="s">
        <v>64</v>
      </c>
      <c r="E13" s="58"/>
      <c r="G13" s="58" t="s">
        <v>63</v>
      </c>
      <c r="H13" s="58"/>
    </row>
    <row r="14" spans="1:8" x14ac:dyDescent="0.35">
      <c r="A14" s="2" t="s">
        <v>15</v>
      </c>
      <c r="B14" s="5">
        <v>2000273793</v>
      </c>
      <c r="D14" s="2" t="s">
        <v>48</v>
      </c>
      <c r="E14" s="23">
        <v>3</v>
      </c>
      <c r="G14" s="2" t="s">
        <v>17</v>
      </c>
      <c r="H14" s="5">
        <v>842215</v>
      </c>
    </row>
    <row r="15" spans="1:8" x14ac:dyDescent="0.35">
      <c r="A15" s="2" t="s">
        <v>45</v>
      </c>
      <c r="B15" s="21">
        <v>1</v>
      </c>
      <c r="D15" s="2" t="s">
        <v>20</v>
      </c>
      <c r="E15" s="42" t="s">
        <v>57</v>
      </c>
      <c r="G15" s="2" t="s">
        <v>18</v>
      </c>
      <c r="H15" s="5">
        <v>84</v>
      </c>
    </row>
    <row r="16" spans="1:8" x14ac:dyDescent="0.35">
      <c r="A16" s="2" t="s">
        <v>17</v>
      </c>
      <c r="B16" s="5">
        <v>842401</v>
      </c>
      <c r="D16" s="2" t="s">
        <v>90</v>
      </c>
      <c r="E16" s="26">
        <v>4825</v>
      </c>
    </row>
    <row r="17" spans="1:9" x14ac:dyDescent="0.35">
      <c r="A17" s="2" t="s">
        <v>30</v>
      </c>
      <c r="B17" s="18">
        <v>43913</v>
      </c>
      <c r="D17" s="2" t="s">
        <v>24</v>
      </c>
      <c r="E17" s="26">
        <v>1839.58</v>
      </c>
      <c r="G17" s="4" t="s">
        <v>54</v>
      </c>
    </row>
    <row r="18" spans="1:9" x14ac:dyDescent="0.35">
      <c r="A18" s="2" t="s">
        <v>18</v>
      </c>
      <c r="B18" s="5">
        <v>160</v>
      </c>
      <c r="D18" s="15" t="s">
        <v>48</v>
      </c>
      <c r="E18" s="23">
        <v>4</v>
      </c>
      <c r="G18" s="2" t="s">
        <v>19</v>
      </c>
      <c r="H18" s="16">
        <f>IF(H14&gt;600000,IF(H15 - (B18 -B19) &gt; 0, H15 - (B18 - B19), 0),H15)</f>
        <v>23</v>
      </c>
    </row>
    <row r="19" spans="1:9" x14ac:dyDescent="0.35">
      <c r="A19" s="2" t="s">
        <v>19</v>
      </c>
      <c r="B19" s="5">
        <v>99</v>
      </c>
      <c r="D19" s="15" t="s">
        <v>21</v>
      </c>
      <c r="E19" s="42" t="s">
        <v>58</v>
      </c>
      <c r="G19" s="2" t="s">
        <v>55</v>
      </c>
      <c r="H19" s="20">
        <f>B18-B19</f>
        <v>61</v>
      </c>
    </row>
    <row r="20" spans="1:9" x14ac:dyDescent="0.35">
      <c r="D20" s="15" t="s">
        <v>91</v>
      </c>
      <c r="E20" s="26">
        <v>5086.97</v>
      </c>
      <c r="G20" s="2" t="s">
        <v>50</v>
      </c>
      <c r="H20" s="19">
        <f>($E$16/$H$15)*$H$19</f>
        <v>3503.8690476190477</v>
      </c>
    </row>
    <row r="21" spans="1:9" x14ac:dyDescent="0.35">
      <c r="D21" s="15" t="s">
        <v>25</v>
      </c>
      <c r="E21" s="26">
        <v>1939.36</v>
      </c>
      <c r="G21" s="2" t="s">
        <v>51</v>
      </c>
      <c r="H21" s="19">
        <f>($E$20/$H$15)*$H$19</f>
        <v>3694.1091666666671</v>
      </c>
    </row>
    <row r="22" spans="1:9" x14ac:dyDescent="0.35">
      <c r="D22" s="2" t="s">
        <v>48</v>
      </c>
      <c r="E22" s="23">
        <v>5</v>
      </c>
      <c r="G22" s="2" t="s">
        <v>52</v>
      </c>
      <c r="H22" s="19">
        <f>($E$24/$H$15)*$H$19</f>
        <v>190.24011904761906</v>
      </c>
    </row>
    <row r="23" spans="1:9" x14ac:dyDescent="0.35">
      <c r="D23" s="2" t="s">
        <v>22</v>
      </c>
      <c r="E23" s="42" t="s">
        <v>59</v>
      </c>
      <c r="G23" s="2" t="s">
        <v>53</v>
      </c>
      <c r="H23" s="19">
        <f>($E$28/$H$15)*$H$19</f>
        <v>0</v>
      </c>
    </row>
    <row r="24" spans="1:9" x14ac:dyDescent="0.35">
      <c r="D24" s="2" t="s">
        <v>92</v>
      </c>
      <c r="E24" s="26">
        <v>261.97000000000003</v>
      </c>
    </row>
    <row r="25" spans="1:9" x14ac:dyDescent="0.35">
      <c r="D25" s="2" t="s">
        <v>26</v>
      </c>
      <c r="E25" s="26">
        <v>99.91</v>
      </c>
    </row>
    <row r="26" spans="1:9" x14ac:dyDescent="0.35">
      <c r="D26" s="15" t="s">
        <v>48</v>
      </c>
      <c r="E26" s="23"/>
    </row>
    <row r="27" spans="1:9" x14ac:dyDescent="0.35">
      <c r="D27" s="15" t="s">
        <v>23</v>
      </c>
      <c r="E27" s="5"/>
    </row>
    <row r="28" spans="1:9" x14ac:dyDescent="0.35">
      <c r="D28" s="15" t="s">
        <v>93</v>
      </c>
      <c r="E28" s="26"/>
    </row>
    <row r="29" spans="1:9" x14ac:dyDescent="0.35">
      <c r="D29" s="15" t="s">
        <v>27</v>
      </c>
      <c r="E29" s="26"/>
    </row>
    <row r="31" spans="1:9" ht="21" x14ac:dyDescent="0.6">
      <c r="A31" s="53"/>
    </row>
    <row r="32" spans="1:9" x14ac:dyDescent="0.35">
      <c r="A32" s="32" t="s">
        <v>32</v>
      </c>
      <c r="B32" s="32" t="s">
        <v>33</v>
      </c>
      <c r="C32" s="32" t="s">
        <v>34</v>
      </c>
      <c r="D32" s="32" t="s">
        <v>35</v>
      </c>
      <c r="E32" s="32"/>
      <c r="F32" s="32" t="s">
        <v>18</v>
      </c>
      <c r="G32" s="32" t="s">
        <v>36</v>
      </c>
      <c r="H32" s="32" t="s">
        <v>37</v>
      </c>
      <c r="I32" s="32" t="s">
        <v>38</v>
      </c>
    </row>
    <row r="33" spans="1:9" x14ac:dyDescent="0.35">
      <c r="A33" s="33">
        <v>516</v>
      </c>
      <c r="B33" s="33">
        <f>$B$14</f>
        <v>2000273793</v>
      </c>
      <c r="C33" s="38">
        <f>$B$15</f>
        <v>1</v>
      </c>
      <c r="D33" s="33">
        <f>$H$14</f>
        <v>842215</v>
      </c>
      <c r="E33" s="33" t="s">
        <v>39</v>
      </c>
      <c r="F33" s="33">
        <f>H15</f>
        <v>84</v>
      </c>
      <c r="G33" s="33">
        <f>$H$18</f>
        <v>23</v>
      </c>
      <c r="H33" s="33" t="s">
        <v>0</v>
      </c>
      <c r="I33" s="33" t="str">
        <f>$B$10</f>
        <v>Simple Example</v>
      </c>
    </row>
    <row r="34" spans="1:9" x14ac:dyDescent="0.35">
      <c r="C34" s="22"/>
    </row>
    <row r="35" spans="1:9" x14ac:dyDescent="0.35">
      <c r="A35" s="32" t="s">
        <v>32</v>
      </c>
      <c r="B35" s="32" t="s">
        <v>33</v>
      </c>
      <c r="C35" s="32" t="s">
        <v>34</v>
      </c>
      <c r="D35" s="32" t="s">
        <v>40</v>
      </c>
      <c r="E35" s="32" t="s">
        <v>41</v>
      </c>
      <c r="F35" s="32" t="s">
        <v>42</v>
      </c>
      <c r="G35" s="32" t="s">
        <v>43</v>
      </c>
      <c r="H35" s="32" t="s">
        <v>37</v>
      </c>
      <c r="I35" s="32" t="s">
        <v>38</v>
      </c>
    </row>
    <row r="36" spans="1:9" x14ac:dyDescent="0.35">
      <c r="A36" s="33">
        <v>512</v>
      </c>
      <c r="B36" s="33">
        <f>$B$14</f>
        <v>2000273793</v>
      </c>
      <c r="C36" s="38">
        <f>$B$15</f>
        <v>1</v>
      </c>
      <c r="D36" s="35">
        <f>$E$14</f>
        <v>3</v>
      </c>
      <c r="E36" s="36">
        <f>$H$20-$E$17</f>
        <v>1664.2890476190478</v>
      </c>
      <c r="F36" s="44" t="str">
        <f>IF($E$36&gt;= 0, "N", "Y")</f>
        <v>N</v>
      </c>
      <c r="G36" s="37">
        <f>EOMONTH($B$11,-1)</f>
        <v>45747</v>
      </c>
      <c r="H36" s="33" t="s">
        <v>0</v>
      </c>
      <c r="I36" s="33" t="str">
        <f>$B$10</f>
        <v>Simple Example</v>
      </c>
    </row>
    <row r="37" spans="1:9" x14ac:dyDescent="0.35">
      <c r="A37" s="33">
        <v>512</v>
      </c>
      <c r="B37" s="33">
        <f>$B$14</f>
        <v>2000273793</v>
      </c>
      <c r="C37" s="38">
        <f>$B$15</f>
        <v>1</v>
      </c>
      <c r="D37" s="35">
        <f>$E$18</f>
        <v>4</v>
      </c>
      <c r="E37" s="36">
        <f>$H$21-$E$21</f>
        <v>1754.7491666666672</v>
      </c>
      <c r="F37" s="44" t="str">
        <f>IF($E$37&gt;= 0, "N", "Y")</f>
        <v>N</v>
      </c>
      <c r="G37" s="37">
        <f>EOMONTH($B$11,-1)</f>
        <v>45747</v>
      </c>
      <c r="H37" s="33" t="s">
        <v>0</v>
      </c>
      <c r="I37" s="33" t="str">
        <f>$B$10</f>
        <v>Simple Example</v>
      </c>
    </row>
    <row r="38" spans="1:9" x14ac:dyDescent="0.35">
      <c r="A38" s="33">
        <v>512</v>
      </c>
      <c r="B38" s="33">
        <f>$B$14</f>
        <v>2000273793</v>
      </c>
      <c r="C38" s="38">
        <f>$B$15</f>
        <v>1</v>
      </c>
      <c r="D38" s="35">
        <f>$E$22</f>
        <v>5</v>
      </c>
      <c r="E38" s="36">
        <f>$H$22-$E$25</f>
        <v>90.330119047619064</v>
      </c>
      <c r="F38" s="44" t="str">
        <f>IF($E$38&gt;= 0, "N", "Y")</f>
        <v>N</v>
      </c>
      <c r="G38" s="37">
        <f>EOMONTH($B$11,-1)</f>
        <v>45747</v>
      </c>
      <c r="H38" s="33" t="s">
        <v>0</v>
      </c>
      <c r="I38" s="33" t="str">
        <f>$B$10</f>
        <v>Simple Example</v>
      </c>
    </row>
    <row r="39" spans="1:9" x14ac:dyDescent="0.35">
      <c r="A39" s="33">
        <v>512</v>
      </c>
      <c r="B39" s="33">
        <f>$B$14</f>
        <v>2000273793</v>
      </c>
      <c r="C39" s="38">
        <f>$B$15</f>
        <v>1</v>
      </c>
      <c r="D39" s="35">
        <f>$E$26</f>
        <v>0</v>
      </c>
      <c r="E39" s="36">
        <f>$H$23-$E$29</f>
        <v>0</v>
      </c>
      <c r="F39" s="44" t="str">
        <f>IF($E$39&gt;= 0, "N", "Y")</f>
        <v>N</v>
      </c>
      <c r="G39" s="37">
        <f>EOMONTH($B$11,-1)</f>
        <v>45747</v>
      </c>
      <c r="H39" s="33" t="s">
        <v>0</v>
      </c>
      <c r="I39" s="33" t="str">
        <f>$B$10</f>
        <v>Simple Example</v>
      </c>
    </row>
    <row r="42" spans="1:9" ht="20.399999999999999" x14ac:dyDescent="0.35">
      <c r="A42" s="13" t="s">
        <v>75</v>
      </c>
    </row>
    <row r="44" spans="1:9" x14ac:dyDescent="0.35">
      <c r="A44" s="2" t="s">
        <v>28</v>
      </c>
      <c r="B44" s="6" t="s">
        <v>75</v>
      </c>
    </row>
    <row r="45" spans="1:9" x14ac:dyDescent="0.35">
      <c r="A45" s="2" t="s">
        <v>31</v>
      </c>
      <c r="B45" s="28">
        <v>45776</v>
      </c>
    </row>
    <row r="47" spans="1:9" x14ac:dyDescent="0.35">
      <c r="A47" s="58" t="s">
        <v>2</v>
      </c>
      <c r="B47" s="58"/>
      <c r="D47" s="39" t="s">
        <v>64</v>
      </c>
      <c r="E47" s="39"/>
      <c r="G47" s="39" t="s">
        <v>63</v>
      </c>
      <c r="H47" s="39"/>
    </row>
    <row r="48" spans="1:9" x14ac:dyDescent="0.35">
      <c r="A48" s="2" t="s">
        <v>15</v>
      </c>
      <c r="B48" s="6">
        <v>2000273793</v>
      </c>
      <c r="D48" s="2" t="s">
        <v>48</v>
      </c>
      <c r="E48" s="30">
        <v>3</v>
      </c>
      <c r="G48" s="2" t="s">
        <v>17</v>
      </c>
      <c r="H48" s="45">
        <v>577501</v>
      </c>
    </row>
    <row r="49" spans="1:8" x14ac:dyDescent="0.35">
      <c r="A49" s="2" t="s">
        <v>45</v>
      </c>
      <c r="B49" s="29">
        <v>1</v>
      </c>
      <c r="D49" s="2" t="s">
        <v>20</v>
      </c>
      <c r="E49" s="43" t="s">
        <v>57</v>
      </c>
      <c r="G49" s="2" t="s">
        <v>18</v>
      </c>
      <c r="H49" s="6">
        <v>120</v>
      </c>
    </row>
    <row r="50" spans="1:8" x14ac:dyDescent="0.35">
      <c r="A50" s="2" t="s">
        <v>17</v>
      </c>
      <c r="B50" s="6">
        <v>842401</v>
      </c>
      <c r="D50" s="2" t="s">
        <v>90</v>
      </c>
      <c r="E50" s="31">
        <v>4825</v>
      </c>
    </row>
    <row r="51" spans="1:8" x14ac:dyDescent="0.35">
      <c r="A51" s="2" t="s">
        <v>30</v>
      </c>
      <c r="B51" s="28">
        <v>43913</v>
      </c>
      <c r="D51" s="2" t="s">
        <v>24</v>
      </c>
      <c r="E51" s="31">
        <v>1839.58</v>
      </c>
      <c r="G51" s="4" t="s">
        <v>54</v>
      </c>
    </row>
    <row r="52" spans="1:8" x14ac:dyDescent="0.35">
      <c r="A52" s="2" t="s">
        <v>18</v>
      </c>
      <c r="B52" s="6">
        <v>160</v>
      </c>
      <c r="D52" s="15" t="s">
        <v>48</v>
      </c>
      <c r="E52" s="30">
        <v>4</v>
      </c>
      <c r="G52" s="2" t="s">
        <v>19</v>
      </c>
      <c r="H52" s="16">
        <f>IF(H48&gt;600000,IF(H49 - (B52 -B53) &gt; 0, H49 - (B52 - B53), 0),H49)</f>
        <v>120</v>
      </c>
    </row>
    <row r="53" spans="1:8" x14ac:dyDescent="0.35">
      <c r="A53" s="2" t="s">
        <v>19</v>
      </c>
      <c r="B53" s="6">
        <v>99</v>
      </c>
      <c r="D53" s="15" t="s">
        <v>21</v>
      </c>
      <c r="E53" s="43" t="s">
        <v>58</v>
      </c>
      <c r="G53" s="2" t="s">
        <v>55</v>
      </c>
      <c r="H53" s="20">
        <f>B52-B53</f>
        <v>61</v>
      </c>
    </row>
    <row r="54" spans="1:8" x14ac:dyDescent="0.35">
      <c r="D54" s="15" t="s">
        <v>91</v>
      </c>
      <c r="E54" s="31">
        <v>5086.97</v>
      </c>
      <c r="G54" s="2" t="s">
        <v>50</v>
      </c>
      <c r="H54" s="27">
        <f>IF(H48&lt;600000, 0,(E50/H49)*H53)</f>
        <v>0</v>
      </c>
    </row>
    <row r="55" spans="1:8" x14ac:dyDescent="0.35">
      <c r="D55" s="15" t="s">
        <v>25</v>
      </c>
      <c r="E55" s="31">
        <v>1939.36</v>
      </c>
      <c r="G55" s="2" t="s">
        <v>51</v>
      </c>
      <c r="H55" s="27">
        <f>IF(H48&lt;600000, 0,(E54/H49)*H53)</f>
        <v>0</v>
      </c>
    </row>
    <row r="56" spans="1:8" x14ac:dyDescent="0.35">
      <c r="D56" s="2" t="s">
        <v>48</v>
      </c>
      <c r="E56" s="30">
        <v>5</v>
      </c>
      <c r="G56" s="2" t="s">
        <v>52</v>
      </c>
      <c r="H56" s="27">
        <f>IF(H48&lt;600000, 0,(E58/H49)*H53)</f>
        <v>0</v>
      </c>
    </row>
    <row r="57" spans="1:8" x14ac:dyDescent="0.35">
      <c r="D57" s="2" t="s">
        <v>22</v>
      </c>
      <c r="E57" s="43" t="s">
        <v>59</v>
      </c>
      <c r="G57" s="2" t="s">
        <v>53</v>
      </c>
      <c r="H57" s="27">
        <f>IF(H48&lt;600000, 0,(E62/H49)*H53)</f>
        <v>0</v>
      </c>
    </row>
    <row r="58" spans="1:8" x14ac:dyDescent="0.35">
      <c r="D58" s="2" t="s">
        <v>92</v>
      </c>
      <c r="E58" s="31">
        <v>261.97000000000003</v>
      </c>
    </row>
    <row r="59" spans="1:8" x14ac:dyDescent="0.35">
      <c r="D59" s="2" t="s">
        <v>26</v>
      </c>
      <c r="E59" s="31">
        <v>99.91</v>
      </c>
    </row>
    <row r="60" spans="1:8" x14ac:dyDescent="0.35">
      <c r="D60" s="15" t="s">
        <v>48</v>
      </c>
      <c r="E60" s="30"/>
    </row>
    <row r="61" spans="1:8" x14ac:dyDescent="0.35">
      <c r="D61" s="15" t="s">
        <v>23</v>
      </c>
      <c r="E61" s="43"/>
    </row>
    <row r="62" spans="1:8" x14ac:dyDescent="0.35">
      <c r="D62" s="15" t="s">
        <v>93</v>
      </c>
      <c r="E62" s="31"/>
    </row>
    <row r="63" spans="1:8" x14ac:dyDescent="0.35">
      <c r="D63" s="15" t="s">
        <v>27</v>
      </c>
      <c r="E63" s="31"/>
    </row>
    <row r="65" spans="1:9" x14ac:dyDescent="0.35">
      <c r="A65" s="32" t="s">
        <v>32</v>
      </c>
      <c r="B65" s="32" t="s">
        <v>33</v>
      </c>
      <c r="C65" s="32" t="s">
        <v>34</v>
      </c>
      <c r="D65" s="32" t="s">
        <v>40</v>
      </c>
      <c r="E65" s="32" t="s">
        <v>41</v>
      </c>
      <c r="F65" s="32" t="s">
        <v>42</v>
      </c>
      <c r="G65" s="32" t="s">
        <v>43</v>
      </c>
      <c r="H65" s="32" t="s">
        <v>37</v>
      </c>
      <c r="I65" s="32" t="s">
        <v>62</v>
      </c>
    </row>
    <row r="66" spans="1:9" x14ac:dyDescent="0.35">
      <c r="A66" s="33">
        <v>512</v>
      </c>
      <c r="B66" s="33">
        <f>B48</f>
        <v>2000273793</v>
      </c>
      <c r="C66" s="34">
        <f>B49</f>
        <v>1</v>
      </c>
      <c r="D66" s="35">
        <f>E48</f>
        <v>3</v>
      </c>
      <c r="E66" s="36">
        <f>E51</f>
        <v>1839.58</v>
      </c>
      <c r="F66" s="44" t="s">
        <v>65</v>
      </c>
      <c r="G66" s="37" t="s">
        <v>89</v>
      </c>
      <c r="H66" s="33" t="s">
        <v>0</v>
      </c>
      <c r="I66" s="33" t="str">
        <f>B44</f>
        <v>Complex A Example</v>
      </c>
    </row>
    <row r="67" spans="1:9" x14ac:dyDescent="0.35">
      <c r="A67" s="33">
        <v>512</v>
      </c>
      <c r="B67" s="33">
        <f>B48</f>
        <v>2000273793</v>
      </c>
      <c r="C67" s="34">
        <f>B49</f>
        <v>1</v>
      </c>
      <c r="D67" s="35">
        <f>E52</f>
        <v>4</v>
      </c>
      <c r="E67" s="36">
        <f>E55</f>
        <v>1939.36</v>
      </c>
      <c r="F67" s="44" t="s">
        <v>65</v>
      </c>
      <c r="G67" s="37" t="s">
        <v>89</v>
      </c>
      <c r="H67" s="33" t="s">
        <v>0</v>
      </c>
      <c r="I67" s="33" t="s">
        <v>75</v>
      </c>
    </row>
    <row r="68" spans="1:9" x14ac:dyDescent="0.35">
      <c r="A68" s="33">
        <v>512</v>
      </c>
      <c r="B68" s="33">
        <f>B48</f>
        <v>2000273793</v>
      </c>
      <c r="C68" s="34">
        <f>B49</f>
        <v>1</v>
      </c>
      <c r="D68" s="35">
        <f>E56</f>
        <v>5</v>
      </c>
      <c r="E68" s="36">
        <f>E59</f>
        <v>99.91</v>
      </c>
      <c r="F68" s="44" t="s">
        <v>65</v>
      </c>
      <c r="G68" s="37" t="s">
        <v>89</v>
      </c>
      <c r="H68" s="33" t="s">
        <v>0</v>
      </c>
      <c r="I68" s="33" t="s">
        <v>75</v>
      </c>
    </row>
    <row r="69" spans="1:9" x14ac:dyDescent="0.35">
      <c r="A69" s="33">
        <v>512</v>
      </c>
      <c r="B69" s="33">
        <f>B48</f>
        <v>2000273793</v>
      </c>
      <c r="C69" s="34">
        <f>B49</f>
        <v>1</v>
      </c>
      <c r="D69" s="35">
        <f>E60</f>
        <v>0</v>
      </c>
      <c r="E69" s="36">
        <f>E63</f>
        <v>0</v>
      </c>
      <c r="F69" s="44" t="s">
        <v>65</v>
      </c>
      <c r="G69" s="37" t="s">
        <v>89</v>
      </c>
      <c r="H69" s="33" t="s">
        <v>0</v>
      </c>
      <c r="I69" s="33" t="s">
        <v>75</v>
      </c>
    </row>
    <row r="71" spans="1:9" x14ac:dyDescent="0.35">
      <c r="A71" s="32" t="s">
        <v>32</v>
      </c>
      <c r="B71" s="32" t="s">
        <v>33</v>
      </c>
      <c r="C71" s="32" t="s">
        <v>34</v>
      </c>
      <c r="D71" s="32" t="s">
        <v>40</v>
      </c>
      <c r="E71" s="32" t="s">
        <v>66</v>
      </c>
      <c r="F71" s="32" t="s">
        <v>67</v>
      </c>
      <c r="G71" s="32" t="s">
        <v>68</v>
      </c>
      <c r="H71" s="32" t="s">
        <v>37</v>
      </c>
      <c r="I71" s="32" t="s">
        <v>62</v>
      </c>
    </row>
    <row r="72" spans="1:9" x14ac:dyDescent="0.35">
      <c r="A72" s="33">
        <v>515</v>
      </c>
      <c r="B72" s="33">
        <v>2000273793</v>
      </c>
      <c r="C72" s="34">
        <v>1</v>
      </c>
      <c r="D72" s="35">
        <v>3</v>
      </c>
      <c r="E72" s="36">
        <f>E50</f>
        <v>4825</v>
      </c>
      <c r="F72" s="44" t="s">
        <v>69</v>
      </c>
      <c r="G72" s="37" t="s">
        <v>70</v>
      </c>
      <c r="H72" s="33" t="s">
        <v>0</v>
      </c>
      <c r="I72" s="33" t="s">
        <v>75</v>
      </c>
    </row>
    <row r="73" spans="1:9" x14ac:dyDescent="0.35">
      <c r="A73" s="33">
        <v>515</v>
      </c>
      <c r="B73" s="33">
        <v>2000273793</v>
      </c>
      <c r="C73" s="34">
        <v>1</v>
      </c>
      <c r="D73" s="35">
        <v>4</v>
      </c>
      <c r="E73" s="36">
        <f>E54</f>
        <v>5086.97</v>
      </c>
      <c r="F73" s="44" t="s">
        <v>69</v>
      </c>
      <c r="G73" s="37" t="s">
        <v>70</v>
      </c>
      <c r="H73" s="33" t="s">
        <v>0</v>
      </c>
      <c r="I73" s="33" t="s">
        <v>75</v>
      </c>
    </row>
    <row r="74" spans="1:9" x14ac:dyDescent="0.35">
      <c r="A74" s="33">
        <v>515</v>
      </c>
      <c r="B74" s="33">
        <v>2000273793</v>
      </c>
      <c r="C74" s="34">
        <v>1</v>
      </c>
      <c r="D74" s="35">
        <v>5</v>
      </c>
      <c r="E74" s="36">
        <f>E58</f>
        <v>261.97000000000003</v>
      </c>
      <c r="F74" s="44" t="s">
        <v>69</v>
      </c>
      <c r="G74" s="37" t="s">
        <v>70</v>
      </c>
      <c r="H74" s="33" t="s">
        <v>0</v>
      </c>
      <c r="I74" s="33" t="s">
        <v>75</v>
      </c>
    </row>
    <row r="75" spans="1:9" x14ac:dyDescent="0.35">
      <c r="A75" s="33">
        <v>515</v>
      </c>
      <c r="B75" s="33">
        <v>2000273793</v>
      </c>
      <c r="C75" s="34">
        <v>1</v>
      </c>
      <c r="D75" s="35">
        <v>0</v>
      </c>
      <c r="E75" s="36">
        <f>E62</f>
        <v>0</v>
      </c>
      <c r="F75" s="44" t="s">
        <v>69</v>
      </c>
      <c r="G75" s="37" t="s">
        <v>70</v>
      </c>
      <c r="H75" s="33" t="s">
        <v>0</v>
      </c>
      <c r="I75" s="33" t="s">
        <v>75</v>
      </c>
    </row>
    <row r="77" spans="1:9" x14ac:dyDescent="0.35">
      <c r="A77" s="32" t="s">
        <v>32</v>
      </c>
      <c r="B77" s="32" t="s">
        <v>33</v>
      </c>
      <c r="C77" s="32" t="s">
        <v>34</v>
      </c>
      <c r="D77" s="32" t="s">
        <v>35</v>
      </c>
      <c r="E77" s="32"/>
      <c r="F77" s="32" t="s">
        <v>18</v>
      </c>
      <c r="G77" s="32" t="s">
        <v>36</v>
      </c>
      <c r="H77" s="32" t="s">
        <v>37</v>
      </c>
      <c r="I77" s="32" t="s">
        <v>38</v>
      </c>
    </row>
    <row r="78" spans="1:9" x14ac:dyDescent="0.35">
      <c r="A78" s="33">
        <v>516</v>
      </c>
      <c r="B78" s="33">
        <v>2000273793</v>
      </c>
      <c r="C78" s="34">
        <v>1</v>
      </c>
      <c r="D78" s="35">
        <f>H48</f>
        <v>577501</v>
      </c>
      <c r="E78" s="33" t="s">
        <v>39</v>
      </c>
      <c r="F78" s="33">
        <f>H49</f>
        <v>120</v>
      </c>
      <c r="G78" s="33">
        <f>H52</f>
        <v>120</v>
      </c>
      <c r="H78" s="33" t="s">
        <v>0</v>
      </c>
      <c r="I78" s="33" t="s">
        <v>75</v>
      </c>
    </row>
    <row r="80" spans="1:9" x14ac:dyDescent="0.35">
      <c r="A80" s="32" t="s">
        <v>32</v>
      </c>
      <c r="B80" s="32" t="s">
        <v>33</v>
      </c>
      <c r="C80" s="32" t="s">
        <v>34</v>
      </c>
      <c r="D80" s="32" t="s">
        <v>40</v>
      </c>
      <c r="E80" s="32" t="s">
        <v>66</v>
      </c>
      <c r="F80" s="32" t="s">
        <v>67</v>
      </c>
      <c r="G80" s="32" t="s">
        <v>68</v>
      </c>
      <c r="H80" s="32" t="s">
        <v>37</v>
      </c>
      <c r="I80" s="32" t="s">
        <v>62</v>
      </c>
    </row>
    <row r="81" spans="1:9" x14ac:dyDescent="0.35">
      <c r="A81" s="33">
        <v>515</v>
      </c>
      <c r="B81" s="33">
        <v>2000273793</v>
      </c>
      <c r="C81" s="34">
        <v>1</v>
      </c>
      <c r="D81" s="35">
        <v>3</v>
      </c>
      <c r="E81" s="36">
        <v>4825</v>
      </c>
      <c r="F81" s="44" t="s">
        <v>71</v>
      </c>
      <c r="G81" s="37" t="s">
        <v>70</v>
      </c>
      <c r="H81" s="33" t="s">
        <v>0</v>
      </c>
      <c r="I81" s="33" t="s">
        <v>75</v>
      </c>
    </row>
    <row r="82" spans="1:9" x14ac:dyDescent="0.35">
      <c r="A82" s="33">
        <v>515</v>
      </c>
      <c r="B82" s="33">
        <v>2000273793</v>
      </c>
      <c r="C82" s="34">
        <v>1</v>
      </c>
      <c r="D82" s="35">
        <v>4</v>
      </c>
      <c r="E82" s="36">
        <v>5086.97</v>
      </c>
      <c r="F82" s="44" t="s">
        <v>71</v>
      </c>
      <c r="G82" s="37" t="s">
        <v>70</v>
      </c>
      <c r="H82" s="33" t="s">
        <v>0</v>
      </c>
      <c r="I82" s="33" t="s">
        <v>75</v>
      </c>
    </row>
    <row r="83" spans="1:9" x14ac:dyDescent="0.35">
      <c r="A83" s="33">
        <v>515</v>
      </c>
      <c r="B83" s="33">
        <v>2000273793</v>
      </c>
      <c r="C83" s="34">
        <v>1</v>
      </c>
      <c r="D83" s="35">
        <v>5</v>
      </c>
      <c r="E83" s="36">
        <v>261.97000000000003</v>
      </c>
      <c r="F83" s="44" t="s">
        <v>71</v>
      </c>
      <c r="G83" s="37" t="s">
        <v>70</v>
      </c>
      <c r="H83" s="33" t="s">
        <v>0</v>
      </c>
      <c r="I83" s="33" t="s">
        <v>75</v>
      </c>
    </row>
    <row r="84" spans="1:9" x14ac:dyDescent="0.35">
      <c r="A84" s="33">
        <v>515</v>
      </c>
      <c r="B84" s="33">
        <v>2000273793</v>
      </c>
      <c r="C84" s="34">
        <v>1</v>
      </c>
      <c r="D84" s="35">
        <v>0</v>
      </c>
      <c r="E84" s="36">
        <v>0</v>
      </c>
      <c r="F84" s="44" t="s">
        <v>71</v>
      </c>
      <c r="G84" s="37" t="s">
        <v>70</v>
      </c>
      <c r="H84" s="33" t="s">
        <v>0</v>
      </c>
      <c r="I84" s="33" t="s">
        <v>75</v>
      </c>
    </row>
    <row r="86" spans="1:9" x14ac:dyDescent="0.35">
      <c r="A86" s="32" t="s">
        <v>32</v>
      </c>
      <c r="B86" s="32" t="s">
        <v>33</v>
      </c>
      <c r="C86" s="32" t="s">
        <v>34</v>
      </c>
      <c r="D86" s="32" t="s">
        <v>40</v>
      </c>
      <c r="E86" s="32" t="s">
        <v>41</v>
      </c>
      <c r="F86" s="32" t="s">
        <v>42</v>
      </c>
      <c r="G86" s="32" t="s">
        <v>43</v>
      </c>
      <c r="H86" s="32" t="s">
        <v>37</v>
      </c>
      <c r="I86" s="32" t="s">
        <v>62</v>
      </c>
    </row>
    <row r="87" spans="1:9" x14ac:dyDescent="0.35">
      <c r="A87" s="33">
        <v>512</v>
      </c>
      <c r="B87" s="33">
        <v>2000273793</v>
      </c>
      <c r="C87" s="34">
        <v>1</v>
      </c>
      <c r="D87" s="35">
        <v>3</v>
      </c>
      <c r="E87" s="36">
        <f>H54</f>
        <v>0</v>
      </c>
      <c r="F87" s="44" t="s">
        <v>44</v>
      </c>
      <c r="G87" s="37">
        <f>EOMONTH(B45,-1)</f>
        <v>45747</v>
      </c>
      <c r="H87" s="33" t="s">
        <v>0</v>
      </c>
      <c r="I87" s="33" t="s">
        <v>75</v>
      </c>
    </row>
    <row r="88" spans="1:9" x14ac:dyDescent="0.35">
      <c r="A88" s="33">
        <v>512</v>
      </c>
      <c r="B88" s="33">
        <v>2000273793</v>
      </c>
      <c r="C88" s="34">
        <v>1</v>
      </c>
      <c r="D88" s="35">
        <v>4</v>
      </c>
      <c r="E88" s="36">
        <f>H55</f>
        <v>0</v>
      </c>
      <c r="F88" s="44" t="s">
        <v>44</v>
      </c>
      <c r="G88" s="37">
        <f>EOMONTH(B45,-1)</f>
        <v>45747</v>
      </c>
      <c r="H88" s="33" t="s">
        <v>0</v>
      </c>
      <c r="I88" s="33" t="s">
        <v>75</v>
      </c>
    </row>
    <row r="89" spans="1:9" x14ac:dyDescent="0.35">
      <c r="A89" s="33">
        <v>512</v>
      </c>
      <c r="B89" s="33">
        <v>2000273793</v>
      </c>
      <c r="C89" s="34">
        <v>1</v>
      </c>
      <c r="D89" s="35">
        <v>5</v>
      </c>
      <c r="E89" s="36">
        <f>H56</f>
        <v>0</v>
      </c>
      <c r="F89" s="44" t="s">
        <v>44</v>
      </c>
      <c r="G89" s="37">
        <f>EOMONTH(B45,-1)</f>
        <v>45747</v>
      </c>
      <c r="H89" s="33" t="s">
        <v>0</v>
      </c>
      <c r="I89" s="33" t="s">
        <v>75</v>
      </c>
    </row>
    <row r="90" spans="1:9" x14ac:dyDescent="0.35">
      <c r="A90" s="33">
        <v>512</v>
      </c>
      <c r="B90" s="33">
        <v>2000273793</v>
      </c>
      <c r="C90" s="34">
        <v>1</v>
      </c>
      <c r="D90" s="35">
        <v>0</v>
      </c>
      <c r="E90" s="36">
        <f>H57</f>
        <v>0</v>
      </c>
      <c r="F90" s="44" t="s">
        <v>44</v>
      </c>
      <c r="G90" s="37">
        <f>EOMONTH(B45,-1)</f>
        <v>45747</v>
      </c>
      <c r="H90" s="33" t="s">
        <v>0</v>
      </c>
      <c r="I90" s="33" t="s">
        <v>75</v>
      </c>
    </row>
    <row r="93" spans="1:9" ht="20.399999999999999" x14ac:dyDescent="0.35">
      <c r="A93" s="14" t="s">
        <v>88</v>
      </c>
    </row>
    <row r="95" spans="1:9" x14ac:dyDescent="0.35">
      <c r="A95" s="2" t="s">
        <v>28</v>
      </c>
      <c r="B95" s="7" t="s">
        <v>88</v>
      </c>
    </row>
    <row r="96" spans="1:9" x14ac:dyDescent="0.35">
      <c r="A96" s="2" t="s">
        <v>31</v>
      </c>
      <c r="B96" s="46">
        <v>45776</v>
      </c>
    </row>
    <row r="98" spans="1:8" x14ac:dyDescent="0.35">
      <c r="A98" s="58" t="s">
        <v>2</v>
      </c>
      <c r="B98" s="58"/>
      <c r="D98" s="39" t="s">
        <v>64</v>
      </c>
      <c r="E98" s="39"/>
      <c r="G98" s="39" t="s">
        <v>63</v>
      </c>
      <c r="H98" s="39"/>
    </row>
    <row r="99" spans="1:8" x14ac:dyDescent="0.35">
      <c r="A99" s="2" t="s">
        <v>15</v>
      </c>
      <c r="B99" s="7">
        <v>2000273793</v>
      </c>
      <c r="D99" s="2" t="s">
        <v>48</v>
      </c>
      <c r="E99" s="48">
        <v>3</v>
      </c>
      <c r="G99" s="2" t="s">
        <v>17</v>
      </c>
      <c r="H99" s="51">
        <v>841501</v>
      </c>
    </row>
    <row r="100" spans="1:8" x14ac:dyDescent="0.35">
      <c r="A100" s="2" t="s">
        <v>45</v>
      </c>
      <c r="B100" s="47">
        <v>1</v>
      </c>
      <c r="D100" s="2" t="s">
        <v>20</v>
      </c>
      <c r="E100" s="49" t="s">
        <v>57</v>
      </c>
      <c r="G100" s="2" t="s">
        <v>18</v>
      </c>
      <c r="H100" s="7">
        <v>120</v>
      </c>
    </row>
    <row r="101" spans="1:8" x14ac:dyDescent="0.35">
      <c r="A101" s="2" t="s">
        <v>17</v>
      </c>
      <c r="B101" s="7">
        <v>842401</v>
      </c>
      <c r="D101" s="2" t="s">
        <v>90</v>
      </c>
      <c r="E101" s="50">
        <v>4825</v>
      </c>
    </row>
    <row r="102" spans="1:8" x14ac:dyDescent="0.35">
      <c r="A102" s="2" t="s">
        <v>30</v>
      </c>
      <c r="B102" s="46">
        <v>43913</v>
      </c>
      <c r="D102" s="2" t="s">
        <v>24</v>
      </c>
      <c r="E102" s="50">
        <v>1839.58</v>
      </c>
      <c r="G102" s="4" t="s">
        <v>54</v>
      </c>
    </row>
    <row r="103" spans="1:8" x14ac:dyDescent="0.35">
      <c r="A103" s="2" t="s">
        <v>18</v>
      </c>
      <c r="B103" s="7">
        <v>160</v>
      </c>
      <c r="D103" s="15" t="s">
        <v>48</v>
      </c>
      <c r="E103" s="48">
        <v>4</v>
      </c>
      <c r="G103" s="2" t="s">
        <v>19</v>
      </c>
      <c r="H103" s="16">
        <f>IF(H99&gt;600000,IF(H100 - (B103 -B104) &gt; 0, H100 - (B103 - B104), 0),H100)</f>
        <v>59</v>
      </c>
    </row>
    <row r="104" spans="1:8" x14ac:dyDescent="0.35">
      <c r="A104" s="2" t="s">
        <v>19</v>
      </c>
      <c r="B104" s="7">
        <v>99</v>
      </c>
      <c r="D104" s="15" t="s">
        <v>21</v>
      </c>
      <c r="E104" s="49" t="s">
        <v>58</v>
      </c>
      <c r="G104" s="2" t="s">
        <v>55</v>
      </c>
      <c r="H104" s="20">
        <f>B103-B104</f>
        <v>61</v>
      </c>
    </row>
    <row r="105" spans="1:8" x14ac:dyDescent="0.35">
      <c r="D105" s="15" t="s">
        <v>91</v>
      </c>
      <c r="E105" s="50">
        <v>5086.97</v>
      </c>
      <c r="G105" s="2" t="s">
        <v>50</v>
      </c>
      <c r="H105" s="27">
        <f>IF(H99&lt;600000, 0,(E101/H100)*H104)</f>
        <v>2452.7083333333335</v>
      </c>
    </row>
    <row r="106" spans="1:8" x14ac:dyDescent="0.35">
      <c r="D106" s="15" t="s">
        <v>25</v>
      </c>
      <c r="E106" s="50">
        <v>1939.36</v>
      </c>
      <c r="G106" s="2" t="s">
        <v>51</v>
      </c>
      <c r="H106" s="27">
        <f>IF(H99&lt;600000, 0,(E105/H100)*H104)</f>
        <v>2585.876416666667</v>
      </c>
    </row>
    <row r="107" spans="1:8" x14ac:dyDescent="0.35">
      <c r="D107" s="2" t="s">
        <v>48</v>
      </c>
      <c r="E107" s="48">
        <v>5</v>
      </c>
      <c r="G107" s="2" t="s">
        <v>52</v>
      </c>
      <c r="H107" s="27">
        <f>IF(H99&lt;600000, 0,(E109/H100)*H104)</f>
        <v>133.16808333333336</v>
      </c>
    </row>
    <row r="108" spans="1:8" x14ac:dyDescent="0.35">
      <c r="D108" s="2" t="s">
        <v>22</v>
      </c>
      <c r="E108" s="49" t="s">
        <v>59</v>
      </c>
      <c r="G108" s="2" t="s">
        <v>53</v>
      </c>
      <c r="H108" s="27">
        <f>IF(H99&lt;600000, 0,(E113/H100)*H104)</f>
        <v>0</v>
      </c>
    </row>
    <row r="109" spans="1:8" x14ac:dyDescent="0.35">
      <c r="D109" s="2" t="s">
        <v>92</v>
      </c>
      <c r="E109" s="50">
        <v>261.97000000000003</v>
      </c>
    </row>
    <row r="110" spans="1:8" x14ac:dyDescent="0.35">
      <c r="D110" s="2" t="s">
        <v>26</v>
      </c>
      <c r="E110" s="50">
        <v>99.91</v>
      </c>
    </row>
    <row r="111" spans="1:8" x14ac:dyDescent="0.35">
      <c r="D111" s="15" t="s">
        <v>48</v>
      </c>
      <c r="E111" s="48"/>
    </row>
    <row r="112" spans="1:8" x14ac:dyDescent="0.35">
      <c r="D112" s="15" t="s">
        <v>23</v>
      </c>
      <c r="E112" s="49"/>
    </row>
    <row r="113" spans="1:9" x14ac:dyDescent="0.35">
      <c r="D113" s="15" t="s">
        <v>93</v>
      </c>
      <c r="E113" s="50"/>
    </row>
    <row r="114" spans="1:9" x14ac:dyDescent="0.35">
      <c r="D114" s="15" t="s">
        <v>27</v>
      </c>
      <c r="E114" s="50"/>
    </row>
    <row r="116" spans="1:9" x14ac:dyDescent="0.35">
      <c r="A116" s="32" t="s">
        <v>32</v>
      </c>
      <c r="B116" s="32" t="s">
        <v>33</v>
      </c>
      <c r="C116" s="32" t="s">
        <v>34</v>
      </c>
      <c r="D116" s="32" t="s">
        <v>40</v>
      </c>
      <c r="E116" s="32" t="s">
        <v>41</v>
      </c>
      <c r="F116" s="32" t="s">
        <v>42</v>
      </c>
      <c r="G116" s="32" t="s">
        <v>43</v>
      </c>
      <c r="H116" s="32" t="s">
        <v>37</v>
      </c>
      <c r="I116" s="32" t="s">
        <v>62</v>
      </c>
    </row>
    <row r="117" spans="1:9" x14ac:dyDescent="0.35">
      <c r="A117" s="33">
        <v>512</v>
      </c>
      <c r="B117" s="33">
        <f>B99</f>
        <v>2000273793</v>
      </c>
      <c r="C117" s="34">
        <f>B100</f>
        <v>1</v>
      </c>
      <c r="D117" s="35">
        <f>E99</f>
        <v>3</v>
      </c>
      <c r="E117" s="36">
        <f>E102</f>
        <v>1839.58</v>
      </c>
      <c r="F117" s="44" t="s">
        <v>65</v>
      </c>
      <c r="G117" s="37" t="s">
        <v>89</v>
      </c>
      <c r="H117" s="33" t="s">
        <v>0</v>
      </c>
      <c r="I117" s="33" t="str">
        <f>B95</f>
        <v>Complex B Example</v>
      </c>
    </row>
    <row r="118" spans="1:9" x14ac:dyDescent="0.35">
      <c r="A118" s="33">
        <v>512</v>
      </c>
      <c r="B118" s="33">
        <f>B99</f>
        <v>2000273793</v>
      </c>
      <c r="C118" s="34">
        <f>B100</f>
        <v>1</v>
      </c>
      <c r="D118" s="35">
        <f>E103</f>
        <v>4</v>
      </c>
      <c r="E118" s="36">
        <f>E106</f>
        <v>1939.36</v>
      </c>
      <c r="F118" s="44" t="s">
        <v>65</v>
      </c>
      <c r="G118" s="37" t="s">
        <v>89</v>
      </c>
      <c r="H118" s="33" t="s">
        <v>0</v>
      </c>
      <c r="I118" s="33" t="str">
        <f>B95</f>
        <v>Complex B Example</v>
      </c>
    </row>
    <row r="119" spans="1:9" x14ac:dyDescent="0.35">
      <c r="A119" s="33">
        <v>512</v>
      </c>
      <c r="B119" s="33">
        <f>B99</f>
        <v>2000273793</v>
      </c>
      <c r="C119" s="34">
        <f>B100</f>
        <v>1</v>
      </c>
      <c r="D119" s="35">
        <f>E107</f>
        <v>5</v>
      </c>
      <c r="E119" s="36">
        <f>E110</f>
        <v>99.91</v>
      </c>
      <c r="F119" s="44" t="s">
        <v>65</v>
      </c>
      <c r="G119" s="37" t="s">
        <v>89</v>
      </c>
      <c r="H119" s="33" t="s">
        <v>0</v>
      </c>
      <c r="I119" s="33" t="str">
        <f>B95</f>
        <v>Complex B Example</v>
      </c>
    </row>
    <row r="120" spans="1:9" x14ac:dyDescent="0.35">
      <c r="A120" s="33">
        <v>512</v>
      </c>
      <c r="B120" s="33">
        <f>B99</f>
        <v>2000273793</v>
      </c>
      <c r="C120" s="34">
        <f>B100</f>
        <v>1</v>
      </c>
      <c r="D120" s="35">
        <f>E111</f>
        <v>0</v>
      </c>
      <c r="E120" s="36">
        <f>E114</f>
        <v>0</v>
      </c>
      <c r="F120" s="44" t="s">
        <v>65</v>
      </c>
      <c r="G120" s="37" t="s">
        <v>89</v>
      </c>
      <c r="H120" s="33" t="s">
        <v>0</v>
      </c>
      <c r="I120" s="33" t="str">
        <f>B95</f>
        <v>Complex B Example</v>
      </c>
    </row>
    <row r="122" spans="1:9" x14ac:dyDescent="0.35">
      <c r="A122" s="32" t="s">
        <v>32</v>
      </c>
      <c r="B122" s="32" t="s">
        <v>33</v>
      </c>
      <c r="C122" s="32" t="s">
        <v>34</v>
      </c>
      <c r="D122" s="32" t="s">
        <v>40</v>
      </c>
      <c r="E122" s="32" t="s">
        <v>66</v>
      </c>
      <c r="F122" s="32" t="s">
        <v>67</v>
      </c>
      <c r="G122" s="32" t="s">
        <v>68</v>
      </c>
      <c r="H122" s="32" t="s">
        <v>37</v>
      </c>
      <c r="I122" s="32" t="s">
        <v>62</v>
      </c>
    </row>
    <row r="123" spans="1:9" x14ac:dyDescent="0.35">
      <c r="A123" s="33">
        <v>515</v>
      </c>
      <c r="B123" s="33">
        <f>B99</f>
        <v>2000273793</v>
      </c>
      <c r="C123" s="34">
        <f>B100</f>
        <v>1</v>
      </c>
      <c r="D123" s="35">
        <f>E99</f>
        <v>3</v>
      </c>
      <c r="E123" s="36">
        <f>E101</f>
        <v>4825</v>
      </c>
      <c r="F123" s="44" t="s">
        <v>69</v>
      </c>
      <c r="G123" s="37" t="s">
        <v>79</v>
      </c>
      <c r="H123" s="33" t="s">
        <v>0</v>
      </c>
      <c r="I123" s="33" t="str">
        <f>B95</f>
        <v>Complex B Example</v>
      </c>
    </row>
    <row r="124" spans="1:9" x14ac:dyDescent="0.35">
      <c r="A124" s="33">
        <v>515</v>
      </c>
      <c r="B124" s="33">
        <f>B99</f>
        <v>2000273793</v>
      </c>
      <c r="C124" s="34">
        <f>B100</f>
        <v>1</v>
      </c>
      <c r="D124" s="35">
        <f>E103</f>
        <v>4</v>
      </c>
      <c r="E124" s="36">
        <f>E105</f>
        <v>5086.97</v>
      </c>
      <c r="F124" s="44" t="s">
        <v>69</v>
      </c>
      <c r="G124" s="37" t="s">
        <v>79</v>
      </c>
      <c r="H124" s="33" t="s">
        <v>0</v>
      </c>
      <c r="I124" s="33" t="str">
        <f>B95</f>
        <v>Complex B Example</v>
      </c>
    </row>
    <row r="125" spans="1:9" x14ac:dyDescent="0.35">
      <c r="A125" s="33">
        <v>515</v>
      </c>
      <c r="B125" s="33">
        <f>B99</f>
        <v>2000273793</v>
      </c>
      <c r="C125" s="34">
        <f>B100</f>
        <v>1</v>
      </c>
      <c r="D125" s="35">
        <f>E107</f>
        <v>5</v>
      </c>
      <c r="E125" s="36">
        <f>E109</f>
        <v>261.97000000000003</v>
      </c>
      <c r="F125" s="44" t="s">
        <v>69</v>
      </c>
      <c r="G125" s="37" t="s">
        <v>79</v>
      </c>
      <c r="H125" s="33" t="s">
        <v>0</v>
      </c>
      <c r="I125" s="33" t="str">
        <f>B95</f>
        <v>Complex B Example</v>
      </c>
    </row>
    <row r="126" spans="1:9" x14ac:dyDescent="0.35">
      <c r="A126" s="33">
        <v>515</v>
      </c>
      <c r="B126" s="33">
        <f>B99</f>
        <v>2000273793</v>
      </c>
      <c r="C126" s="34">
        <f>B100</f>
        <v>1</v>
      </c>
      <c r="D126" s="35">
        <f>E111</f>
        <v>0</v>
      </c>
      <c r="E126" s="36">
        <f>E113</f>
        <v>0</v>
      </c>
      <c r="F126" s="44" t="s">
        <v>69</v>
      </c>
      <c r="G126" s="37" t="s">
        <v>79</v>
      </c>
      <c r="H126" s="33" t="s">
        <v>0</v>
      </c>
      <c r="I126" s="33" t="str">
        <f>B95</f>
        <v>Complex B Example</v>
      </c>
    </row>
    <row r="128" spans="1:9" x14ac:dyDescent="0.35">
      <c r="A128" s="32" t="s">
        <v>32</v>
      </c>
      <c r="B128" s="32" t="s">
        <v>33</v>
      </c>
      <c r="C128" s="32" t="s">
        <v>34</v>
      </c>
      <c r="D128" s="32" t="s">
        <v>35</v>
      </c>
      <c r="E128" s="32"/>
      <c r="F128" s="32" t="s">
        <v>18</v>
      </c>
      <c r="G128" s="32" t="s">
        <v>36</v>
      </c>
      <c r="H128" s="32" t="s">
        <v>37</v>
      </c>
      <c r="I128" s="32" t="s">
        <v>38</v>
      </c>
    </row>
    <row r="129" spans="1:9" x14ac:dyDescent="0.35">
      <c r="A129" s="33">
        <v>516</v>
      </c>
      <c r="B129" s="33">
        <f>B99</f>
        <v>2000273793</v>
      </c>
      <c r="C129" s="34">
        <f>B100</f>
        <v>1</v>
      </c>
      <c r="D129" s="35">
        <f>H99</f>
        <v>841501</v>
      </c>
      <c r="E129" s="33" t="s">
        <v>39</v>
      </c>
      <c r="F129" s="33">
        <f>H100</f>
        <v>120</v>
      </c>
      <c r="G129" s="33">
        <f>$H$23</f>
        <v>0</v>
      </c>
      <c r="H129" s="33" t="s">
        <v>0</v>
      </c>
      <c r="I129" s="33" t="str">
        <f>B95</f>
        <v>Complex B Example</v>
      </c>
    </row>
    <row r="131" spans="1:9" x14ac:dyDescent="0.35">
      <c r="A131" s="32" t="s">
        <v>32</v>
      </c>
      <c r="B131" s="32" t="s">
        <v>33</v>
      </c>
      <c r="C131" s="32" t="s">
        <v>34</v>
      </c>
      <c r="D131" s="32" t="s">
        <v>40</v>
      </c>
      <c r="E131" s="32" t="s">
        <v>66</v>
      </c>
      <c r="F131" s="32" t="s">
        <v>67</v>
      </c>
      <c r="G131" s="32" t="s">
        <v>68</v>
      </c>
      <c r="H131" s="32" t="s">
        <v>37</v>
      </c>
      <c r="I131" s="32" t="s">
        <v>62</v>
      </c>
    </row>
    <row r="132" spans="1:9" x14ac:dyDescent="0.35">
      <c r="A132" s="33">
        <v>515</v>
      </c>
      <c r="B132" s="33">
        <f>B99</f>
        <v>2000273793</v>
      </c>
      <c r="C132" s="34">
        <f>B100</f>
        <v>1</v>
      </c>
      <c r="D132" s="35">
        <f>E99</f>
        <v>3</v>
      </c>
      <c r="E132" s="36">
        <f>E101</f>
        <v>4825</v>
      </c>
      <c r="F132" s="44" t="s">
        <v>71</v>
      </c>
      <c r="G132" s="37" t="s">
        <v>80</v>
      </c>
      <c r="H132" s="33" t="s">
        <v>0</v>
      </c>
      <c r="I132" s="33" t="str">
        <f>B95</f>
        <v>Complex B Example</v>
      </c>
    </row>
    <row r="133" spans="1:9" x14ac:dyDescent="0.35">
      <c r="A133" s="33">
        <v>515</v>
      </c>
      <c r="B133" s="33">
        <f>B99</f>
        <v>2000273793</v>
      </c>
      <c r="C133" s="34">
        <f>B100</f>
        <v>1</v>
      </c>
      <c r="D133" s="35">
        <f>E103</f>
        <v>4</v>
      </c>
      <c r="E133" s="36">
        <f>E105</f>
        <v>5086.97</v>
      </c>
      <c r="F133" s="44" t="s">
        <v>71</v>
      </c>
      <c r="G133" s="37" t="s">
        <v>80</v>
      </c>
      <c r="H133" s="33" t="s">
        <v>0</v>
      </c>
      <c r="I133" s="33" t="str">
        <f>B95</f>
        <v>Complex B Example</v>
      </c>
    </row>
    <row r="134" spans="1:9" x14ac:dyDescent="0.35">
      <c r="A134" s="33">
        <v>515</v>
      </c>
      <c r="B134" s="33">
        <f>B99</f>
        <v>2000273793</v>
      </c>
      <c r="C134" s="34">
        <f>B100</f>
        <v>1</v>
      </c>
      <c r="D134" s="35">
        <f>E107</f>
        <v>5</v>
      </c>
      <c r="E134" s="36">
        <f>E109</f>
        <v>261.97000000000003</v>
      </c>
      <c r="F134" s="44" t="s">
        <v>71</v>
      </c>
      <c r="G134" s="37" t="s">
        <v>80</v>
      </c>
      <c r="H134" s="33" t="s">
        <v>0</v>
      </c>
      <c r="I134" s="33" t="str">
        <f>B95</f>
        <v>Complex B Example</v>
      </c>
    </row>
    <row r="135" spans="1:9" x14ac:dyDescent="0.35">
      <c r="A135" s="33">
        <v>515</v>
      </c>
      <c r="B135" s="33">
        <f>B99</f>
        <v>2000273793</v>
      </c>
      <c r="C135" s="34">
        <f>B100</f>
        <v>1</v>
      </c>
      <c r="D135" s="35">
        <f>E111</f>
        <v>0</v>
      </c>
      <c r="E135" s="36">
        <f>E113</f>
        <v>0</v>
      </c>
      <c r="F135" s="44" t="s">
        <v>71</v>
      </c>
      <c r="G135" s="37" t="s">
        <v>80</v>
      </c>
      <c r="H135" s="33" t="s">
        <v>0</v>
      </c>
      <c r="I135" s="33" t="str">
        <f>B95</f>
        <v>Complex B Example</v>
      </c>
    </row>
    <row r="137" spans="1:9" x14ac:dyDescent="0.35">
      <c r="A137" s="32" t="s">
        <v>32</v>
      </c>
      <c r="B137" s="32" t="s">
        <v>33</v>
      </c>
      <c r="C137" s="32" t="s">
        <v>34</v>
      </c>
      <c r="D137" s="32" t="s">
        <v>40</v>
      </c>
      <c r="E137" s="32" t="s">
        <v>41</v>
      </c>
      <c r="F137" s="32" t="s">
        <v>42</v>
      </c>
      <c r="G137" s="32" t="s">
        <v>43</v>
      </c>
      <c r="H137" s="32" t="s">
        <v>37</v>
      </c>
      <c r="I137" s="32" t="s">
        <v>62</v>
      </c>
    </row>
    <row r="138" spans="1:9" x14ac:dyDescent="0.35">
      <c r="A138" s="33">
        <v>512</v>
      </c>
      <c r="B138" s="33">
        <f>B99</f>
        <v>2000273793</v>
      </c>
      <c r="C138" s="34">
        <f>B100</f>
        <v>1</v>
      </c>
      <c r="D138" s="35">
        <f>E99</f>
        <v>3</v>
      </c>
      <c r="E138" s="36">
        <f>H105</f>
        <v>2452.7083333333335</v>
      </c>
      <c r="F138" s="44" t="s">
        <v>44</v>
      </c>
      <c r="G138" s="37">
        <f>EOMONTH(B96,-1)</f>
        <v>45747</v>
      </c>
      <c r="H138" s="33" t="s">
        <v>0</v>
      </c>
      <c r="I138" s="33" t="str">
        <f>B95</f>
        <v>Complex B Example</v>
      </c>
    </row>
    <row r="139" spans="1:9" x14ac:dyDescent="0.35">
      <c r="A139" s="33">
        <v>512</v>
      </c>
      <c r="B139" s="33">
        <f>B99</f>
        <v>2000273793</v>
      </c>
      <c r="C139" s="34">
        <f>B100</f>
        <v>1</v>
      </c>
      <c r="D139" s="35">
        <f>E103</f>
        <v>4</v>
      </c>
      <c r="E139" s="36">
        <f>H106</f>
        <v>2585.876416666667</v>
      </c>
      <c r="F139" s="44" t="s">
        <v>44</v>
      </c>
      <c r="G139" s="37">
        <f>EOMONTH(B96,-1)</f>
        <v>45747</v>
      </c>
      <c r="H139" s="33" t="s">
        <v>0</v>
      </c>
      <c r="I139" s="33" t="str">
        <f>B95</f>
        <v>Complex B Example</v>
      </c>
    </row>
    <row r="140" spans="1:9" x14ac:dyDescent="0.35">
      <c r="A140" s="33">
        <v>512</v>
      </c>
      <c r="B140" s="33">
        <f>B99</f>
        <v>2000273793</v>
      </c>
      <c r="C140" s="34">
        <f>B100</f>
        <v>1</v>
      </c>
      <c r="D140" s="35">
        <f>E107</f>
        <v>5</v>
      </c>
      <c r="E140" s="36">
        <f>H107</f>
        <v>133.16808333333336</v>
      </c>
      <c r="F140" s="44" t="s">
        <v>44</v>
      </c>
      <c r="G140" s="37">
        <f>EOMONTH(B96,-1)</f>
        <v>45747</v>
      </c>
      <c r="H140" s="33" t="s">
        <v>0</v>
      </c>
      <c r="I140" s="33" t="str">
        <f>B95</f>
        <v>Complex B Example</v>
      </c>
    </row>
    <row r="141" spans="1:9" x14ac:dyDescent="0.35">
      <c r="A141" s="33">
        <v>512</v>
      </c>
      <c r="B141" s="33">
        <f>B99</f>
        <v>2000273793</v>
      </c>
      <c r="C141" s="34">
        <f>B100</f>
        <v>1</v>
      </c>
      <c r="D141" s="35">
        <f>E111</f>
        <v>0</v>
      </c>
      <c r="E141" s="36">
        <f>H108</f>
        <v>0</v>
      </c>
      <c r="F141" s="44" t="s">
        <v>44</v>
      </c>
      <c r="G141" s="37">
        <f>EOMONTH(B96,-1)</f>
        <v>45747</v>
      </c>
      <c r="H141" s="33" t="s">
        <v>0</v>
      </c>
      <c r="I141" s="33" t="str">
        <f>B95</f>
        <v>Complex B Example</v>
      </c>
    </row>
  </sheetData>
  <mergeCells count="5">
    <mergeCell ref="A13:B13"/>
    <mergeCell ref="G13:H13"/>
    <mergeCell ref="D13:E13"/>
    <mergeCell ref="A47:B47"/>
    <mergeCell ref="A98:B98"/>
  </mergeCells>
  <hyperlinks>
    <hyperlink ref="A2" location="Examples!A7" display="Simple Example" xr:uid="{2525BC5B-D0FD-4C94-B951-6F22A115964B}"/>
    <hyperlink ref="A3" location="Examples!A65" display="Complex A Example" xr:uid="{EADCE95C-8BC2-49C6-A89F-7CC778BF7BD2}"/>
    <hyperlink ref="A4" location="Examples!A120" display="Complex B Example" xr:uid="{27637261-6B5C-406F-971A-D64F60888480}"/>
  </hyperlinks>
  <pageMargins left="0.7" right="0.7" top="0.75" bottom="0.75" header="0.3" footer="0.3"/>
  <pageSetup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o O Z W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j o O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6 D m V o o i k e 4 D g A A A B E A A A A T A B w A R m 9 y b X V s Y X M v U 2 V j d G l v b j E u b S C i G A A o o B Q A A A A A A A A A A A A A A A A A A A A A A A A A A A A r T k 0 u y c z P U w i G 0 I b W A F B L A Q I t A B Q A A g A I A I 6 D m V p v / H M r p A A A A P Y A A A A S A A A A A A A A A A A A A A A A A A A A A A B D b 2 5 m a W c v U G F j a 2 F n Z S 5 4 b W x Q S w E C L Q A U A A I A C A C O g 5 l a D 8 r p q 6 Q A A A D p A A A A E w A A A A A A A A A A A A A A A A D w A A A A W 0 N v b n R l b n R f V H l w Z X N d L n h t b F B L A Q I t A B Q A A g A I A I 6 D m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7 a r C 1 q 8 U e Q b l d l 4 o M P V T 7 A A A A A A I A A A A A A A N m A A D A A A A A E A A A A H C P Z j a R m y k D y k 7 G c p V 9 x 1 4 A A A A A B I A A A K A A A A A Q A A A A S L T O H f f Y N i R I G Y 7 I 9 P i s d l A A A A B q p s l s S W W s 4 6 R W m n l 3 J i H I G h V Z x 8 D N q 0 y E G c E e h n G p e S / u i P F y 8 0 I w k u J o 7 n k l l E 4 / 7 c A F B g X R z 8 e Z 2 P H m s N V t L 8 f p a E a + 9 U q T K B S d W s c K u R Q A A A D V U / q O D / E J R f b j J M o G R z p M d c K P G w = = < / D a t a M a s h u p > 
</file>

<file path=customXml/itemProps1.xml><?xml version="1.0" encoding="utf-8"?>
<ds:datastoreItem xmlns:ds="http://schemas.openxmlformats.org/officeDocument/2006/customXml" ds:itemID="{0064685E-407F-40CC-87C0-97B8F7FEE5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Simple</vt:lpstr>
      <vt:lpstr>Complex A</vt:lpstr>
      <vt:lpstr>Complex B</vt:lpstr>
      <vt:lpstr>Examples</vt:lpstr>
      <vt:lpstr>'Complex A'!Print_Area</vt:lpstr>
      <vt:lpstr>'Complex B'!Print_Area</vt:lpstr>
      <vt:lpstr>Simple!Print_Area</vt:lpstr>
      <vt:lpstr>'Complex A'!Print_Titles</vt:lpstr>
      <vt:lpstr>'Complex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Dockery, Dorothy</dc:creator>
  <cp:lastModifiedBy>Dockery, Dorothy</cp:lastModifiedBy>
  <cp:lastPrinted>2025-04-28T19:39:02Z</cp:lastPrinted>
  <dcterms:created xsi:type="dcterms:W3CDTF">2025-04-25T15:40:00Z</dcterms:created>
  <dcterms:modified xsi:type="dcterms:W3CDTF">2025-04-28T19:55:44Z</dcterms:modified>
</cp:coreProperties>
</file>